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266" windowWidth="11955" windowHeight="9165" tabRatio="639" activeTab="5"/>
  </bookViews>
  <sheets>
    <sheet name="1 курс" sheetId="1" r:id="rId1"/>
    <sheet name="1 курс стн" sheetId="2" r:id="rId2"/>
    <sheet name="2 курс стн" sheetId="3" r:id="rId3"/>
    <sheet name="2 курс" sheetId="4" r:id="rId4"/>
    <sheet name="3 курс" sheetId="5" r:id="rId5"/>
    <sheet name="4 курс" sheetId="6" r:id="rId6"/>
    <sheet name="Спеціаліст" sheetId="7" r:id="rId7"/>
    <sheet name="магістр" sheetId="8" r:id="rId8"/>
  </sheets>
  <definedNames>
    <definedName name="_xlnm.Print_Area" localSheetId="0">'1 курс'!$A$1:$AD$28</definedName>
    <definedName name="_xlnm.Print_Area" localSheetId="1">'1 курс стн'!$B$1:$AD$29</definedName>
    <definedName name="_xlnm.Print_Area" localSheetId="3">'2 курс'!$A$1:$AD$29</definedName>
    <definedName name="_xlnm.Print_Area" localSheetId="2">'2 курс стн'!$B$1:$AD$30</definedName>
    <definedName name="_xlnm.Print_Area" localSheetId="4">'3 курс'!$A$1:$AD$32</definedName>
    <definedName name="_xlnm.Print_Area" localSheetId="5">'4 курс'!$B$1:$AD$34</definedName>
    <definedName name="_xlnm.Print_Area" localSheetId="7">'магістр'!$B$1:$R$41</definedName>
    <definedName name="_xlnm.Print_Area" localSheetId="6">'Спеціаліст'!$B$1:$R$39</definedName>
  </definedNames>
  <calcPr fullCalcOnLoad="1"/>
</workbook>
</file>

<file path=xl/sharedStrings.xml><?xml version="1.0" encoding="utf-8"?>
<sst xmlns="http://schemas.openxmlformats.org/spreadsheetml/2006/main" count="922" uniqueCount="203">
  <si>
    <t>№</t>
  </si>
  <si>
    <t>Назва дисципліни</t>
  </si>
  <si>
    <t>Кафедра</t>
  </si>
  <si>
    <t>Час на засвоєння</t>
  </si>
  <si>
    <t>Примітка</t>
  </si>
  <si>
    <t>Кількість годин в тиждень</t>
  </si>
  <si>
    <t>лекц</t>
  </si>
  <si>
    <t>лабор</t>
  </si>
  <si>
    <t>практ</t>
  </si>
  <si>
    <t>Історія України</t>
  </si>
  <si>
    <t>Разом:</t>
  </si>
  <si>
    <t>залік</t>
  </si>
  <si>
    <t>Фізичне виховання</t>
  </si>
  <si>
    <t>Вища математика</t>
  </si>
  <si>
    <t>Фізика</t>
  </si>
  <si>
    <t>Філософії</t>
  </si>
  <si>
    <t>Іноземних мов</t>
  </si>
  <si>
    <t>Фізичного виховання</t>
  </si>
  <si>
    <t>Вищої математики</t>
  </si>
  <si>
    <t>Фізики</t>
  </si>
  <si>
    <t>Підземної розробки родовищ</t>
  </si>
  <si>
    <t>Виробнича практика</t>
  </si>
  <si>
    <t>Економіка галузі</t>
  </si>
  <si>
    <t>Прикладної економіки</t>
  </si>
  <si>
    <t>Охорона праці в галузі</t>
  </si>
  <si>
    <t>Переддипломна практика</t>
  </si>
  <si>
    <t>Математичне моделювання систем</t>
  </si>
  <si>
    <t>Педагогіка вищої школи</t>
  </si>
  <si>
    <t>Екології</t>
  </si>
  <si>
    <t>з</t>
  </si>
  <si>
    <t>дз</t>
  </si>
  <si>
    <t>Цивільної оборони</t>
  </si>
  <si>
    <t>Методологія наукових досліджень</t>
  </si>
  <si>
    <t>Аерології та охорони праці</t>
  </si>
  <si>
    <t>Науково-виробнича практика</t>
  </si>
  <si>
    <t>Науково-практична підготовка</t>
  </si>
  <si>
    <t>*</t>
  </si>
  <si>
    <t>Військової підготовки</t>
  </si>
  <si>
    <t>Історії та політичної теорії</t>
  </si>
  <si>
    <t>Професійні функції  та задачі спеціалістів</t>
  </si>
  <si>
    <t>Професійні функції  та задачі магістрів</t>
  </si>
  <si>
    <t>Філософські проблеми наукових досліджень</t>
  </si>
  <si>
    <t>2 курс</t>
  </si>
  <si>
    <t>3 курс</t>
  </si>
  <si>
    <t>Контрольні заходи</t>
  </si>
  <si>
    <t>екз. або залік</t>
  </si>
  <si>
    <t>кільк. модулів</t>
  </si>
  <si>
    <t>е</t>
  </si>
  <si>
    <t>Екологія</t>
  </si>
  <si>
    <t>екз.</t>
  </si>
  <si>
    <t>да</t>
  </si>
  <si>
    <t>1 курс</t>
  </si>
  <si>
    <t>Кількість модулів</t>
  </si>
  <si>
    <t>Кількість екзаменів</t>
  </si>
  <si>
    <t>Кількість заліків</t>
  </si>
  <si>
    <t>Іноземна мова (за професійним спрямуванням)</t>
  </si>
  <si>
    <t>Програмного забезпечення компютерних систем</t>
  </si>
  <si>
    <t>Інтелектуальна власність</t>
  </si>
  <si>
    <t>Українська мова (за професійним спрямуванням)</t>
  </si>
  <si>
    <t>Інформатика і системологія</t>
  </si>
  <si>
    <t>Метеорологія і кліматологія</t>
  </si>
  <si>
    <t>Біологія</t>
  </si>
  <si>
    <t>Вступ до фаху</t>
  </si>
  <si>
    <t>Грунтознавство</t>
  </si>
  <si>
    <t>Біометрія</t>
  </si>
  <si>
    <t>Техноекологія</t>
  </si>
  <si>
    <t>Радіоекологія</t>
  </si>
  <si>
    <t>Біоіндикація</t>
  </si>
  <si>
    <t>КР з біоіндикації</t>
  </si>
  <si>
    <t>Основи екологічної токсикології</t>
  </si>
  <si>
    <t>Відкритих гірничих робіт</t>
  </si>
  <si>
    <t>Моделювання і прогнозування стану довкілля</t>
  </si>
  <si>
    <t>КР з моделювання і прогнозування стану довкілля</t>
  </si>
  <si>
    <t>Рекреаційні ландшафти</t>
  </si>
  <si>
    <t>Утилізація та рекуперація відходів</t>
  </si>
  <si>
    <t>Очистка газопилових викидів</t>
  </si>
  <si>
    <t>Природоохоронне інспектування</t>
  </si>
  <si>
    <t>Екологічна експертиза</t>
  </si>
  <si>
    <t>Соціальна екологія</t>
  </si>
  <si>
    <t>Заповідна справа</t>
  </si>
  <si>
    <t>Нормування антропогенного навантаження на природне середовище</t>
  </si>
  <si>
    <t>Міське комунальне господарство</t>
  </si>
  <si>
    <t>Очистка та знезараження стічних вод</t>
  </si>
  <si>
    <t>разом з магістрами</t>
  </si>
  <si>
    <t>Аерологія та охорона праці</t>
  </si>
  <si>
    <t>Екологічні проблеми природокористування</t>
  </si>
  <si>
    <t>Менеджмент</t>
  </si>
  <si>
    <t>Моделювання екосистем та процесів</t>
  </si>
  <si>
    <t>Екологічна та техногенна безпека</t>
  </si>
  <si>
    <t>КР з екологічної та техногенної безпеки</t>
  </si>
  <si>
    <t>Основи наукових досліджень</t>
  </si>
  <si>
    <t>Цитогенетичний моніторинг довкілля</t>
  </si>
  <si>
    <t>Радіобіологія</t>
  </si>
  <si>
    <t>разом з магістрами, централізовано</t>
  </si>
  <si>
    <t>Магістрів - усього 10</t>
  </si>
  <si>
    <t>обсяг годин</t>
  </si>
  <si>
    <t>екз., залік або рубіж. контр.</t>
  </si>
  <si>
    <t>Гідрологія</t>
  </si>
  <si>
    <t>Загально-екологічна навчальна  практика</t>
  </si>
  <si>
    <t>КР з грунтознавства</t>
  </si>
  <si>
    <t>Економіка природокористування</t>
  </si>
  <si>
    <t>Психологія</t>
  </si>
  <si>
    <t>Військова підготовка (вибіркові дисципліни за вибором студентів)*</t>
  </si>
  <si>
    <t>Біотехнології в екології</t>
  </si>
  <si>
    <t>Вища освіта і Болонський процес</t>
  </si>
  <si>
    <t>Транспортних систем і технологій</t>
  </si>
  <si>
    <t>Цивільного та господарського права</t>
  </si>
  <si>
    <t>Загальна екологія та неоекологія</t>
  </si>
  <si>
    <t>Екологічна безпека</t>
  </si>
  <si>
    <t>Ландшафтно-екологічна навчальна практика</t>
  </si>
  <si>
    <t>Методи вимірювання параметрів навколишнього середовища</t>
  </si>
  <si>
    <t>Перелік вибіркових дисциплін для студентів, які не проходять військову підготовку</t>
  </si>
  <si>
    <r>
      <t xml:space="preserve">  </t>
    </r>
    <r>
      <rPr>
        <b/>
        <sz val="14"/>
        <rFont val="Arial Cyr"/>
        <family val="2"/>
      </rPr>
      <t xml:space="preserve">4 чверть       </t>
    </r>
    <r>
      <rPr>
        <sz val="14"/>
        <rFont val="Arial Cyr"/>
        <family val="2"/>
      </rPr>
      <t xml:space="preserve"> навч.тижнів 10</t>
    </r>
  </si>
  <si>
    <r>
      <t xml:space="preserve">                                           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Декан факультета, проф.  </t>
    </r>
    <r>
      <rPr>
        <b/>
        <u val="single"/>
        <sz val="14"/>
        <rFont val="Arial Cyr"/>
        <family val="0"/>
      </rPr>
      <t xml:space="preserve">                                                                             Бузило В.І.  </t>
    </r>
    <r>
      <rPr>
        <sz val="14"/>
        <rFont val="Arial Cyr"/>
        <family val="0"/>
      </rPr>
      <t xml:space="preserve">           </t>
    </r>
  </si>
  <si>
    <r>
      <t xml:space="preserve">Декан факультета, проф.    _____________________________________________________________ Бузило В.І.  </t>
    </r>
    <r>
      <rPr>
        <b/>
        <u val="single"/>
        <sz val="14"/>
        <rFont val="Arial Cyr"/>
        <family val="0"/>
      </rPr>
      <t xml:space="preserve">          </t>
    </r>
  </si>
  <si>
    <r>
      <t xml:space="preserve">                                         </t>
    </r>
    <r>
      <rPr>
        <b/>
        <sz val="14"/>
        <rFont val="Arial Cyr"/>
        <family val="0"/>
      </rPr>
      <t xml:space="preserve">    Декан факультета, проф.  </t>
    </r>
    <r>
      <rPr>
        <b/>
        <u val="single"/>
        <sz val="14"/>
        <rFont val="Arial Cyr"/>
        <family val="0"/>
      </rPr>
      <t xml:space="preserve">                                                                             Бузило В.І.  </t>
    </r>
    <r>
      <rPr>
        <b/>
        <sz val="14"/>
        <rFont val="Arial Cyr"/>
        <family val="0"/>
      </rPr>
      <t xml:space="preserve">     </t>
    </r>
    <r>
      <rPr>
        <sz val="10"/>
        <rFont val="Arial Cyr"/>
        <family val="0"/>
      </rPr>
      <t xml:space="preserve">      </t>
    </r>
  </si>
  <si>
    <t>Екологічна безпека грунтів в гірничодобувних районах</t>
  </si>
  <si>
    <t>Дисципліни за вибором ВНЗ*</t>
  </si>
  <si>
    <t>**Вибіркові дисципліни за вибором студентів</t>
  </si>
  <si>
    <t>Дисципліни за вибором студента**</t>
  </si>
  <si>
    <t>Екологія міських систем</t>
  </si>
  <si>
    <t>Моніторінг довкілля</t>
  </si>
  <si>
    <t>4 курс</t>
  </si>
  <si>
    <r>
      <t xml:space="preserve">  </t>
    </r>
    <r>
      <rPr>
        <b/>
        <sz val="14"/>
        <rFont val="Arial Cyr"/>
        <family val="2"/>
      </rPr>
      <t xml:space="preserve">2 чверть    </t>
    </r>
    <r>
      <rPr>
        <sz val="14"/>
        <rFont val="Arial Cyr"/>
        <family val="2"/>
      </rPr>
      <t xml:space="preserve"> навч.тижнів  8</t>
    </r>
  </si>
  <si>
    <t>централізовано</t>
  </si>
  <si>
    <t>Екологічний аудит</t>
  </si>
  <si>
    <t>Вибіркових дисциплін за вибором ВНЗ</t>
  </si>
  <si>
    <t>разом зі спеціалістами</t>
  </si>
  <si>
    <t>разом зі спеціалістами, централізовано</t>
  </si>
  <si>
    <t>централізовано (разом з магістрами ГФ)</t>
  </si>
  <si>
    <t xml:space="preserve">Іноземна мова </t>
  </si>
  <si>
    <r>
      <t xml:space="preserve">  </t>
    </r>
    <r>
      <rPr>
        <b/>
        <sz val="14"/>
        <rFont val="Arial Cyr"/>
        <family val="2"/>
      </rPr>
      <t xml:space="preserve"> 1 чверть</t>
    </r>
    <r>
      <rPr>
        <sz val="14"/>
        <rFont val="Arial Cyr"/>
        <family val="2"/>
      </rPr>
      <t xml:space="preserve">   навч.тижнів 8</t>
    </r>
  </si>
  <si>
    <r>
      <t xml:space="preserve">  </t>
    </r>
    <r>
      <rPr>
        <b/>
        <sz val="14"/>
        <rFont val="Arial Cyr"/>
        <family val="2"/>
      </rPr>
      <t xml:space="preserve">3 чверть      </t>
    </r>
    <r>
      <rPr>
        <sz val="14"/>
        <rFont val="Arial Cyr"/>
        <family val="2"/>
      </rPr>
      <t>навч.тижнів 8</t>
    </r>
  </si>
  <si>
    <t>Контрольні заходи     (1 тиждень)</t>
  </si>
  <si>
    <t xml:space="preserve">Контрольні заходи     (1 тиждень)                   </t>
  </si>
  <si>
    <t>Контрольні заходи      (1 тиждень)</t>
  </si>
  <si>
    <t>Хімія з основами біогеохімії (частина "Хімія")</t>
  </si>
  <si>
    <t>Хімія з основами біогеохімії (частина "Основи біогеохімії")</t>
  </si>
  <si>
    <t>Хімії</t>
  </si>
  <si>
    <r>
      <t xml:space="preserve">  </t>
    </r>
    <r>
      <rPr>
        <b/>
        <sz val="14"/>
        <rFont val="Arial Cyr"/>
        <family val="2"/>
      </rPr>
      <t xml:space="preserve">2 чверть    </t>
    </r>
    <r>
      <rPr>
        <sz val="14"/>
        <rFont val="Arial Cyr"/>
        <family val="2"/>
      </rPr>
      <t xml:space="preserve"> навч.тижнів 8</t>
    </r>
  </si>
  <si>
    <t>Історія української культури</t>
  </si>
  <si>
    <t>Гідрогеології та інженерної геології</t>
  </si>
  <si>
    <t>Безпека життєдіяльності</t>
  </si>
  <si>
    <r>
      <t xml:space="preserve">  </t>
    </r>
    <r>
      <rPr>
        <b/>
        <sz val="14"/>
        <rFont val="Arial Cyr"/>
        <family val="2"/>
      </rPr>
      <t xml:space="preserve">4 чверть       </t>
    </r>
    <r>
      <rPr>
        <sz val="14"/>
        <rFont val="Arial Cyr"/>
        <family val="2"/>
      </rPr>
      <t xml:space="preserve"> навч.тижнів 8</t>
    </r>
  </si>
  <si>
    <t>2 курс скорочена форма</t>
  </si>
  <si>
    <t>Організація управління в екологічній діяльності</t>
  </si>
  <si>
    <t>Метрологія, стандартизація, сертифікація та акредитація</t>
  </si>
  <si>
    <t>1 курс   скорочена форма</t>
  </si>
  <si>
    <t>Культура здоров'я</t>
  </si>
  <si>
    <t>Цивільний захист</t>
  </si>
  <si>
    <t>Стратегія сталого розвитку</t>
  </si>
  <si>
    <t>Філософія</t>
  </si>
  <si>
    <t>Організація управління в еколгічній діяльності</t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</si>
  <si>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           гр.  ЕОг-12-1</t>
    </r>
  </si>
  <si>
    <t>Курсова робота з грунтознавства</t>
  </si>
  <si>
    <t>Радіоекологія з основами радіобіології (розділ Основи радіобіології)</t>
  </si>
  <si>
    <r>
      <t xml:space="preserve">                                    Річний навчальний план на 2012-13 н.р.(</t>
    </r>
    <r>
      <rPr>
        <b/>
        <sz val="12"/>
        <rFont val="Arial Cyr"/>
        <family val="2"/>
      </rPr>
      <t>кредитно-модульна система організації навчального процеса)</t>
    </r>
  </si>
  <si>
    <t>Геологія з основами геоморфології</t>
  </si>
  <si>
    <t>Загальної та структурної геології</t>
  </si>
  <si>
    <t>Ландшафтна екологія</t>
  </si>
  <si>
    <t>Рекультивація земель</t>
  </si>
  <si>
    <t>разом з ЕО-12</t>
  </si>
  <si>
    <t>разом з ЕО-11</t>
  </si>
  <si>
    <t>разом з ЕО-10</t>
  </si>
  <si>
    <t>Політологія</t>
  </si>
  <si>
    <t>Природно-ресурсний потенціал України</t>
  </si>
  <si>
    <t>разом з ЕОс-12</t>
  </si>
  <si>
    <r>
      <t xml:space="preserve">  </t>
    </r>
    <r>
      <rPr>
        <b/>
        <sz val="14"/>
        <rFont val="Arial Cyr"/>
        <family val="2"/>
      </rPr>
      <t xml:space="preserve">2 чверть    </t>
    </r>
    <r>
      <rPr>
        <sz val="14"/>
        <rFont val="Arial Cyr"/>
        <family val="2"/>
      </rPr>
      <t xml:space="preserve"> навч.тижнів  9</t>
    </r>
  </si>
  <si>
    <r>
      <t xml:space="preserve">  </t>
    </r>
    <r>
      <rPr>
        <b/>
        <sz val="14"/>
        <rFont val="Arial Cyr"/>
        <family val="2"/>
      </rPr>
      <t xml:space="preserve">3 чверть      </t>
    </r>
    <r>
      <rPr>
        <sz val="14"/>
        <rFont val="Arial Cyr"/>
        <family val="2"/>
      </rPr>
      <t>навч.тижнів 9</t>
    </r>
  </si>
  <si>
    <r>
      <t xml:space="preserve">  </t>
    </r>
    <r>
      <rPr>
        <b/>
        <sz val="14"/>
        <rFont val="Arial Cyr"/>
        <family val="2"/>
      </rPr>
      <t>осінній сем</t>
    </r>
    <r>
      <rPr>
        <sz val="14"/>
        <rFont val="Arial Cyr"/>
        <family val="2"/>
      </rPr>
      <t xml:space="preserve">   навч.тижнів 12</t>
    </r>
  </si>
  <si>
    <r>
      <t xml:space="preserve"> весняний сем  </t>
    </r>
    <r>
      <rPr>
        <b/>
        <sz val="14"/>
        <rFont val="Arial Cyr"/>
        <family val="2"/>
      </rPr>
      <t xml:space="preserve">    </t>
    </r>
    <r>
      <rPr>
        <sz val="14"/>
        <rFont val="Arial Cyr"/>
        <family val="2"/>
      </rPr>
      <t>навч.тижнів 13</t>
    </r>
  </si>
  <si>
    <r>
      <t>Державна атестація</t>
    </r>
    <r>
      <rPr>
        <sz val="14"/>
        <rFont val="Arial Cyr"/>
        <family val="2"/>
      </rPr>
      <t>(</t>
    </r>
    <r>
      <rPr>
        <b/>
        <sz val="14"/>
        <rFont val="Arial Cyr"/>
        <family val="0"/>
      </rPr>
      <t>6</t>
    </r>
    <r>
      <rPr>
        <b/>
        <sz val="14"/>
        <rFont val="Arial Cyr"/>
        <family val="2"/>
      </rPr>
      <t>.070801</t>
    </r>
    <r>
      <rPr>
        <sz val="14"/>
        <rFont val="Arial Cyr"/>
        <family val="2"/>
      </rPr>
      <t xml:space="preserve"> </t>
    </r>
    <r>
      <rPr>
        <sz val="14"/>
        <rFont val="Arial Cyr"/>
        <family val="0"/>
      </rPr>
      <t>- Екологія - 3 чл., АОП - 1чл.,  + голова комісії)</t>
    </r>
  </si>
  <si>
    <t>Охорона земної поверхні та надр</t>
  </si>
  <si>
    <r>
      <t>Державна атестація</t>
    </r>
    <r>
      <rPr>
        <sz val="14"/>
        <rFont val="Arial Cyr"/>
        <family val="2"/>
      </rPr>
      <t>(</t>
    </r>
    <r>
      <rPr>
        <b/>
        <sz val="14"/>
        <rFont val="Arial Cyr"/>
        <family val="0"/>
      </rPr>
      <t>6</t>
    </r>
    <r>
      <rPr>
        <b/>
        <sz val="14"/>
        <rFont val="Arial Cyr"/>
        <family val="2"/>
      </rPr>
      <t>.070801</t>
    </r>
    <r>
      <rPr>
        <sz val="14"/>
        <rFont val="Arial Cyr"/>
        <family val="2"/>
      </rPr>
      <t xml:space="preserve"> </t>
    </r>
    <r>
      <rPr>
        <sz val="14"/>
        <rFont val="Arial Cyr"/>
        <family val="0"/>
      </rPr>
      <t>- Екологія - 3 чл., АОП - 1чл. + голова комісії)</t>
    </r>
  </si>
  <si>
    <t>Екологічні проблеми енергетики</t>
  </si>
  <si>
    <t>Екологічні проблеми гірничого виробництва</t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</si>
  <si>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гр.  ЕОг-09-1,2</t>
    </r>
  </si>
  <si>
    <r>
      <t xml:space="preserve">  </t>
    </r>
    <r>
      <rPr>
        <b/>
        <sz val="14"/>
        <rFont val="Arial Cyr"/>
        <family val="2"/>
      </rPr>
      <t xml:space="preserve"> осінній сем</t>
    </r>
    <r>
      <rPr>
        <sz val="14"/>
        <rFont val="Arial Cyr"/>
        <family val="2"/>
      </rPr>
      <t xml:space="preserve">   навч.тижнів 12</t>
    </r>
  </si>
  <si>
    <r>
      <t xml:space="preserve"> </t>
    </r>
    <r>
      <rPr>
        <b/>
        <sz val="14"/>
        <rFont val="Arial Cyr"/>
        <family val="0"/>
      </rPr>
      <t>весняний сем</t>
    </r>
    <r>
      <rPr>
        <b/>
        <sz val="14"/>
        <rFont val="Arial Cyr"/>
        <family val="2"/>
      </rPr>
      <t xml:space="preserve">     </t>
    </r>
    <r>
      <rPr>
        <sz val="14"/>
        <rFont val="Arial Cyr"/>
        <family val="2"/>
      </rPr>
      <t>навч.тижнів 13</t>
    </r>
  </si>
  <si>
    <r>
      <t>Дипломування</t>
    </r>
    <r>
      <rPr>
        <sz val="14"/>
        <rFont val="Arial Cyr"/>
        <family val="2"/>
      </rPr>
      <t xml:space="preserve">  (</t>
    </r>
    <r>
      <rPr>
        <b/>
        <i/>
        <sz val="14"/>
        <rFont val="Arial Cyr"/>
        <family val="0"/>
      </rPr>
      <t>7.070801</t>
    </r>
    <r>
      <rPr>
        <i/>
        <sz val="14"/>
        <rFont val="Arial Cyr"/>
        <family val="2"/>
      </rPr>
      <t xml:space="preserve"> Екології-3чл, АОП-1чл + голова комісії</t>
    </r>
    <r>
      <rPr>
        <b/>
        <i/>
        <sz val="14"/>
        <rFont val="Arial Cyr"/>
        <family val="2"/>
      </rPr>
      <t>)</t>
    </r>
  </si>
  <si>
    <r>
      <t>Підготовка магістерської роботи</t>
    </r>
    <r>
      <rPr>
        <sz val="14"/>
        <rFont val="Arial Cyr"/>
        <family val="2"/>
      </rPr>
      <t xml:space="preserve"> (</t>
    </r>
    <r>
      <rPr>
        <b/>
        <sz val="14"/>
        <rFont val="Arial Cyr"/>
        <family val="0"/>
      </rPr>
      <t>8</t>
    </r>
    <r>
      <rPr>
        <b/>
        <i/>
        <sz val="14"/>
        <rFont val="Arial Cyr"/>
        <family val="0"/>
      </rPr>
      <t>.070801</t>
    </r>
    <r>
      <rPr>
        <i/>
        <sz val="14"/>
        <rFont val="Arial Cyr"/>
        <family val="2"/>
      </rPr>
      <t xml:space="preserve"> Екології-3чл, АОП-1чл + голова комісії</t>
    </r>
    <r>
      <rPr>
        <b/>
        <i/>
        <sz val="14"/>
        <rFont val="Arial Cyr"/>
        <family val="2"/>
      </rPr>
      <t>)</t>
    </r>
  </si>
  <si>
    <t>Військова підготовка</t>
  </si>
  <si>
    <t xml:space="preserve">                                    Річний навчальний план на 2013-14 н.р.(кредитно-модульна система організації навчального процеса)</t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</si>
  <si>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           гр.  ЕОг-13-1</t>
    </r>
  </si>
  <si>
    <t>Разом з ЕОс-13</t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</si>
  <si>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4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гр.  ЕОгС-13-1 </t>
    </r>
  </si>
  <si>
    <t>разом з ЕО-13</t>
  </si>
  <si>
    <t>Екологія людини</t>
  </si>
  <si>
    <r>
      <t xml:space="preserve">                                    Річний навчальний план на 2013-14 н.р.(</t>
    </r>
    <r>
      <rPr>
        <b/>
        <sz val="12"/>
        <rFont val="Arial Cyr"/>
        <family val="2"/>
      </rPr>
      <t>кредитно-модульна система організації навчального процеса)</t>
    </r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</si>
  <si>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гр. ЕОгС-12-1</t>
    </r>
  </si>
  <si>
    <t>Екологічна паспортизація та основи природоохоронного інспектування</t>
  </si>
  <si>
    <t>Геоінформаційні технології в екології</t>
  </si>
  <si>
    <t>разом з ЕОс-13</t>
  </si>
  <si>
    <r>
      <t xml:space="preserve">                 Напрям 6.040106 Екологія, охорона навколишнього середовища та збалансоване природокористування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гр.  ЕОг-11-1</t>
    </r>
  </si>
  <si>
    <r>
      <t xml:space="preserve">                                    Річний навчальний план на 2013-14н.р.(</t>
    </r>
    <r>
      <rPr>
        <b/>
        <sz val="12"/>
        <rFont val="Arial Cyr"/>
        <family val="2"/>
      </rPr>
      <t>кредитно-модульна система організації навчального процеса)</t>
    </r>
  </si>
  <si>
    <t>Екологія та здоров'я людини</t>
  </si>
  <si>
    <t>Основи гірничого виробництва</t>
  </si>
  <si>
    <t>Технологія підземеної розробки родовищ кк</t>
  </si>
  <si>
    <r>
      <t xml:space="preserve">                                    Річний навчальний план (спеціаліст) на 2013-14 н.р.(</t>
    </r>
    <r>
      <rPr>
        <b/>
        <sz val="12"/>
        <rFont val="Arial Cyr"/>
        <family val="2"/>
      </rPr>
      <t>кредитно-модульна система організації навчального процеса)</t>
    </r>
  </si>
  <si>
    <r>
      <t xml:space="preserve">                 Напрям Екологія</t>
    </r>
    <r>
      <rPr>
        <sz val="12"/>
        <rFont val="Arial Cyr"/>
        <family val="2"/>
      </rPr>
      <t xml:space="preserve"> ( 7.070801_Екологія та охорона навколишнього середовища) </t>
    </r>
    <r>
      <rPr>
        <b/>
        <sz val="12"/>
        <rFont val="Arial Cyr"/>
        <family val="2"/>
      </rPr>
      <t xml:space="preserve"> гр.  ЕОг-09-1,2 ЕОгС-11-1</t>
    </r>
  </si>
  <si>
    <r>
      <t xml:space="preserve">                 Напрям Екологія</t>
    </r>
    <r>
      <rPr>
        <sz val="12"/>
        <rFont val="Arial Cyr"/>
        <family val="2"/>
      </rPr>
      <t xml:space="preserve"> ( 8.070801_Екологія та охорона навколишнього середовища) </t>
    </r>
    <r>
      <rPr>
        <b/>
        <sz val="12"/>
        <rFont val="Arial Cyr"/>
        <family val="2"/>
      </rPr>
      <t xml:space="preserve"> гр. ЕОг-09м</t>
    </r>
  </si>
  <si>
    <r>
      <t xml:space="preserve">                                    Річний навчальний план (магістр) на 2013-14 н.р.(</t>
    </r>
    <r>
      <rPr>
        <b/>
        <sz val="12"/>
        <rFont val="Arial Cyr"/>
        <family val="2"/>
      </rPr>
      <t>кредитно-модульна система організації навчального процеса)</t>
    </r>
  </si>
  <si>
    <t>Технологія відкритої розробки родовищ кк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</si>
</sst>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_ ;\-0\ "/>
    <numFmt numFmtId="202" formatCode="0.0_ ;\-0.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0.0%"/>
    <numFmt numFmtId="207" formatCode="#,##0.0&quot;р.&quot;"/>
    <numFmt numFmtId="208" formatCode="#,##0.0"/>
  </numFmts>
  <fonts count="26">
    <font>
      <sz val="10"/>
      <name val="Arial"/>
      <family val="0"/>
    </font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Courier New Cyr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Cyr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name val="Arial Narrow"/>
      <family val="2"/>
    </font>
    <font>
      <b/>
      <sz val="14"/>
      <name val="Arial Narrow"/>
      <family val="2"/>
    </font>
    <font>
      <b/>
      <sz val="16"/>
      <name val="Arial Cyr"/>
      <family val="2"/>
    </font>
    <font>
      <b/>
      <sz val="14"/>
      <name val="Courier New Cyr"/>
      <family val="3"/>
    </font>
    <font>
      <b/>
      <sz val="14"/>
      <name val="Arial"/>
      <family val="0"/>
    </font>
    <font>
      <sz val="14"/>
      <name val="Courier New Cyr"/>
      <family val="3"/>
    </font>
    <font>
      <sz val="14"/>
      <name val="Arial"/>
      <family val="0"/>
    </font>
    <font>
      <i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Cyr"/>
      <family val="2"/>
    </font>
    <font>
      <b/>
      <i/>
      <sz val="14"/>
      <name val="Arial Cyr"/>
      <family val="2"/>
    </font>
    <font>
      <b/>
      <i/>
      <sz val="14"/>
      <name val="Arial Narrow"/>
      <family val="2"/>
    </font>
    <font>
      <b/>
      <u val="single"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18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 horizontal="left"/>
      <protection/>
    </xf>
    <xf numFmtId="0" fontId="5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0" fillId="0" borderId="0" xfId="0" applyAlignment="1">
      <alignment horizontal="left"/>
    </xf>
    <xf numFmtId="0" fontId="10" fillId="0" borderId="0" xfId="18" applyFont="1">
      <alignment/>
      <protection/>
    </xf>
    <xf numFmtId="0" fontId="3" fillId="0" borderId="1" xfId="18" applyFont="1" applyBorder="1" applyAlignment="1">
      <alignment horizontal="center" vertical="top" wrapText="1"/>
      <protection/>
    </xf>
    <xf numFmtId="0" fontId="14" fillId="2" borderId="2" xfId="18" applyFont="1" applyFill="1" applyBorder="1" applyAlignment="1">
      <alignment horizontal="center" vertical="center"/>
      <protection/>
    </xf>
    <xf numFmtId="0" fontId="14" fillId="2" borderId="3" xfId="18" applyFont="1" applyFill="1" applyBorder="1" applyAlignment="1">
      <alignment horizontal="center" vertical="center"/>
      <protection/>
    </xf>
    <xf numFmtId="0" fontId="14" fillId="2" borderId="4" xfId="18" applyFont="1" applyFill="1" applyBorder="1" applyAlignment="1">
      <alignment horizontal="center" vertical="center"/>
      <protection/>
    </xf>
    <xf numFmtId="0" fontId="14" fillId="2" borderId="5" xfId="18" applyFont="1" applyFill="1" applyBorder="1" applyAlignment="1">
      <alignment horizontal="center" vertical="center"/>
      <protection/>
    </xf>
    <xf numFmtId="0" fontId="15" fillId="0" borderId="0" xfId="18" applyFont="1">
      <alignment/>
      <protection/>
    </xf>
    <xf numFmtId="0" fontId="6" fillId="0" borderId="3" xfId="19" applyFont="1" applyFill="1" applyBorder="1" applyAlignment="1">
      <alignment horizontal="right"/>
      <protection/>
    </xf>
    <xf numFmtId="0" fontId="8" fillId="0" borderId="3" xfId="0" applyFont="1" applyBorder="1" applyAlignment="1">
      <alignment horizontal="center" vertical="top" wrapText="1"/>
    </xf>
    <xf numFmtId="1" fontId="9" fillId="0" borderId="6" xfId="19" applyNumberFormat="1" applyFont="1" applyFill="1" applyBorder="1" applyAlignment="1">
      <alignment horizontal="center" vertical="center"/>
      <protection/>
    </xf>
    <xf numFmtId="1" fontId="9" fillId="0" borderId="3" xfId="19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/>
      <protection/>
    </xf>
    <xf numFmtId="0" fontId="3" fillId="0" borderId="7" xfId="18" applyFont="1" applyBorder="1" applyAlignment="1">
      <alignment horizontal="center" vertical="top" wrapText="1"/>
      <protection/>
    </xf>
    <xf numFmtId="0" fontId="3" fillId="0" borderId="8" xfId="18" applyFont="1" applyBorder="1" applyAlignment="1">
      <alignment horizontal="center" vertical="top" wrapText="1"/>
      <protection/>
    </xf>
    <xf numFmtId="1" fontId="9" fillId="0" borderId="9" xfId="19" applyNumberFormat="1" applyFont="1" applyFill="1" applyBorder="1" applyAlignment="1">
      <alignment horizontal="center" vertical="center"/>
      <protection/>
    </xf>
    <xf numFmtId="0" fontId="9" fillId="0" borderId="9" xfId="19" applyFont="1" applyFill="1" applyBorder="1" applyAlignment="1">
      <alignment horizontal="center" vertical="center"/>
      <protection/>
    </xf>
    <xf numFmtId="0" fontId="9" fillId="0" borderId="9" xfId="19" applyFont="1" applyFill="1" applyBorder="1" applyAlignment="1">
      <alignment horizontal="center" vertical="center"/>
      <protection/>
    </xf>
    <xf numFmtId="0" fontId="14" fillId="2" borderId="1" xfId="18" applyFont="1" applyFill="1" applyBorder="1" applyAlignment="1">
      <alignment horizontal="center" vertical="center"/>
      <protection/>
    </xf>
    <xf numFmtId="1" fontId="9" fillId="0" borderId="10" xfId="19" applyNumberFormat="1" applyFont="1" applyFill="1" applyBorder="1" applyAlignment="1">
      <alignment horizontal="center" vertical="center"/>
      <protection/>
    </xf>
    <xf numFmtId="0" fontId="9" fillId="0" borderId="11" xfId="18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>
      <alignment horizontal="center"/>
      <protection/>
    </xf>
    <xf numFmtId="0" fontId="2" fillId="0" borderId="12" xfId="18" applyFont="1" applyBorder="1" applyAlignment="1">
      <alignment horizontal="center"/>
      <protection/>
    </xf>
    <xf numFmtId="0" fontId="2" fillId="0" borderId="13" xfId="18" applyFont="1" applyBorder="1" applyAlignment="1">
      <alignment horizontal="center"/>
      <protection/>
    </xf>
    <xf numFmtId="0" fontId="2" fillId="0" borderId="14" xfId="18" applyFont="1" applyBorder="1" applyAlignment="1">
      <alignment horizontal="center"/>
      <protection/>
    </xf>
    <xf numFmtId="0" fontId="18" fillId="2" borderId="15" xfId="19" applyFont="1" applyFill="1" applyBorder="1" applyAlignment="1">
      <alignment horizontal="center" vertical="center" textRotation="90" shrinkToFit="1"/>
      <protection/>
    </xf>
    <xf numFmtId="0" fontId="18" fillId="2" borderId="1" xfId="19" applyFont="1" applyFill="1" applyBorder="1" applyAlignment="1">
      <alignment horizontal="center" vertical="center" textRotation="90" shrinkToFit="1"/>
      <protection/>
    </xf>
    <xf numFmtId="0" fontId="18" fillId="2" borderId="16" xfId="19" applyFont="1" applyFill="1" applyBorder="1" applyAlignment="1">
      <alignment horizontal="center" vertical="center" textRotation="90" shrinkToFit="1"/>
      <protection/>
    </xf>
    <xf numFmtId="0" fontId="9" fillId="2" borderId="17" xfId="18" applyFont="1" applyFill="1" applyBorder="1" applyAlignment="1">
      <alignment horizontal="center" vertical="center"/>
      <protection/>
    </xf>
    <xf numFmtId="0" fontId="9" fillId="2" borderId="18" xfId="18" applyFont="1" applyFill="1" applyBorder="1" applyAlignment="1">
      <alignment horizontal="center" vertical="center"/>
      <protection/>
    </xf>
    <xf numFmtId="0" fontId="9" fillId="2" borderId="2" xfId="18" applyFont="1" applyFill="1" applyBorder="1" applyAlignment="1">
      <alignment horizontal="center" vertical="center"/>
      <protection/>
    </xf>
    <xf numFmtId="0" fontId="9" fillId="2" borderId="19" xfId="18" applyFont="1" applyFill="1" applyBorder="1" applyAlignment="1">
      <alignment horizontal="center" vertical="center"/>
      <protection/>
    </xf>
    <xf numFmtId="0" fontId="9" fillId="2" borderId="14" xfId="18" applyFont="1" applyFill="1" applyBorder="1" applyAlignment="1">
      <alignment horizontal="center" vertical="center"/>
      <protection/>
    </xf>
    <xf numFmtId="0" fontId="9" fillId="2" borderId="20" xfId="18" applyFont="1" applyFill="1" applyBorder="1" applyAlignment="1">
      <alignment horizontal="center" vertical="center"/>
      <protection/>
    </xf>
    <xf numFmtId="0" fontId="9" fillId="2" borderId="4" xfId="18" applyFont="1" applyFill="1" applyBorder="1" applyAlignment="1">
      <alignment horizontal="center" vertical="center"/>
      <protection/>
    </xf>
    <xf numFmtId="0" fontId="9" fillId="2" borderId="17" xfId="18" applyFont="1" applyFill="1" applyBorder="1" applyAlignment="1">
      <alignment horizontal="center" vertical="center"/>
      <protection/>
    </xf>
    <xf numFmtId="0" fontId="9" fillId="2" borderId="12" xfId="18" applyFont="1" applyFill="1" applyBorder="1" applyAlignment="1">
      <alignment horizontal="center" vertical="center"/>
      <protection/>
    </xf>
    <xf numFmtId="0" fontId="9" fillId="2" borderId="21" xfId="18" applyFont="1" applyFill="1" applyBorder="1" applyAlignment="1">
      <alignment horizontal="center" vertical="center"/>
      <protection/>
    </xf>
    <xf numFmtId="0" fontId="2" fillId="0" borderId="22" xfId="18" applyFont="1" applyBorder="1">
      <alignment/>
      <protection/>
    </xf>
    <xf numFmtId="0" fontId="9" fillId="2" borderId="23" xfId="18" applyFont="1" applyFill="1" applyBorder="1" applyAlignment="1">
      <alignment horizontal="center" vertical="center"/>
      <protection/>
    </xf>
    <xf numFmtId="0" fontId="9" fillId="2" borderId="24" xfId="18" applyFont="1" applyFill="1" applyBorder="1" applyAlignment="1">
      <alignment horizontal="center" vertical="center"/>
      <protection/>
    </xf>
    <xf numFmtId="0" fontId="9" fillId="2" borderId="25" xfId="18" applyFont="1" applyFill="1" applyBorder="1" applyAlignment="1">
      <alignment horizontal="center" vertical="center"/>
      <protection/>
    </xf>
    <xf numFmtId="0" fontId="2" fillId="0" borderId="26" xfId="18" applyFont="1" applyBorder="1">
      <alignment/>
      <protection/>
    </xf>
    <xf numFmtId="0" fontId="9" fillId="2" borderId="15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8" xfId="18" applyFont="1" applyFill="1" applyBorder="1" applyAlignment="1">
      <alignment horizontal="center" vertical="center"/>
      <protection/>
    </xf>
    <xf numFmtId="0" fontId="9" fillId="2" borderId="16" xfId="18" applyFont="1" applyFill="1" applyBorder="1" applyAlignment="1">
      <alignment horizontal="center" vertical="center"/>
      <protection/>
    </xf>
    <xf numFmtId="0" fontId="9" fillId="2" borderId="27" xfId="18" applyFont="1" applyFill="1" applyBorder="1" applyAlignment="1">
      <alignment horizontal="center" vertical="center"/>
      <protection/>
    </xf>
    <xf numFmtId="0" fontId="2" fillId="0" borderId="28" xfId="18" applyFont="1" applyBorder="1">
      <alignment/>
      <protection/>
    </xf>
    <xf numFmtId="0" fontId="2" fillId="0" borderId="0" xfId="18" applyFont="1">
      <alignment/>
      <protection/>
    </xf>
    <xf numFmtId="0" fontId="18" fillId="0" borderId="0" xfId="19" applyFont="1" applyFill="1" applyAlignment="1">
      <alignment horizontal="right"/>
      <protection/>
    </xf>
    <xf numFmtId="0" fontId="9" fillId="0" borderId="0" xfId="18" applyFont="1" applyAlignment="1">
      <alignment horizontal="center"/>
      <protection/>
    </xf>
    <xf numFmtId="0" fontId="21" fillId="0" borderId="0" xfId="18" applyFont="1" applyAlignment="1">
      <alignment horizontal="center"/>
      <protection/>
    </xf>
    <xf numFmtId="0" fontId="20" fillId="0" borderId="0" xfId="18" applyFont="1">
      <alignment/>
      <protection/>
    </xf>
    <xf numFmtId="0" fontId="20" fillId="0" borderId="0" xfId="18" applyFont="1">
      <alignment/>
      <protection/>
    </xf>
    <xf numFmtId="0" fontId="22" fillId="0" borderId="0" xfId="18" applyFont="1">
      <alignment/>
      <protection/>
    </xf>
    <xf numFmtId="0" fontId="23" fillId="0" borderId="0" xfId="18" applyFont="1">
      <alignment/>
      <protection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6" fillId="0" borderId="0" xfId="19" applyFont="1" applyFill="1" applyBorder="1" applyAlignment="1">
      <alignment horizontal="center"/>
      <protection/>
    </xf>
    <xf numFmtId="0" fontId="9" fillId="2" borderId="13" xfId="18" applyFont="1" applyFill="1" applyBorder="1" applyAlignment="1">
      <alignment horizontal="center" vertical="center"/>
      <protection/>
    </xf>
    <xf numFmtId="0" fontId="14" fillId="2" borderId="2" xfId="18" applyFont="1" applyFill="1" applyBorder="1" applyAlignment="1">
      <alignment horizontal="center" vertical="center"/>
      <protection/>
    </xf>
    <xf numFmtId="0" fontId="9" fillId="2" borderId="29" xfId="18" applyFont="1" applyFill="1" applyBorder="1" applyAlignment="1">
      <alignment horizontal="center" vertical="center"/>
      <protection/>
    </xf>
    <xf numFmtId="0" fontId="9" fillId="2" borderId="5" xfId="18" applyFont="1" applyFill="1" applyBorder="1" applyAlignment="1">
      <alignment horizontal="center" vertical="center"/>
      <protection/>
    </xf>
    <xf numFmtId="0" fontId="9" fillId="2" borderId="30" xfId="18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4" fillId="0" borderId="0" xfId="18" applyFont="1">
      <alignment/>
      <protection/>
    </xf>
    <xf numFmtId="0" fontId="2" fillId="0" borderId="0" xfId="18" applyFont="1" applyAlignment="1">
      <alignment horizontal="left"/>
      <protection/>
    </xf>
    <xf numFmtId="0" fontId="9" fillId="0" borderId="0" xfId="18" applyFont="1" applyAlignment="1">
      <alignment/>
      <protection/>
    </xf>
    <xf numFmtId="0" fontId="9" fillId="2" borderId="10" xfId="18" applyFont="1" applyFill="1" applyBorder="1" applyAlignment="1">
      <alignment horizontal="center" vertical="center"/>
      <protection/>
    </xf>
    <xf numFmtId="0" fontId="9" fillId="2" borderId="6" xfId="18" applyFont="1" applyFill="1" applyBorder="1" applyAlignment="1">
      <alignment horizontal="center" vertical="center"/>
      <protection/>
    </xf>
    <xf numFmtId="0" fontId="9" fillId="2" borderId="3" xfId="18" applyFont="1" applyFill="1" applyBorder="1" applyAlignment="1">
      <alignment horizontal="center" vertical="center"/>
      <protection/>
    </xf>
    <xf numFmtId="0" fontId="9" fillId="2" borderId="31" xfId="18" applyFont="1" applyFill="1" applyBorder="1" applyAlignment="1">
      <alignment horizontal="center" vertical="center"/>
      <protection/>
    </xf>
    <xf numFmtId="0" fontId="9" fillId="2" borderId="32" xfId="18" applyFont="1" applyFill="1" applyBorder="1" applyAlignment="1">
      <alignment horizontal="center" vertical="center"/>
      <protection/>
    </xf>
    <xf numFmtId="0" fontId="9" fillId="2" borderId="33" xfId="18" applyFont="1" applyFill="1" applyBorder="1" applyAlignment="1">
      <alignment horizontal="center" vertical="center"/>
      <protection/>
    </xf>
    <xf numFmtId="0" fontId="9" fillId="2" borderId="9" xfId="18" applyFont="1" applyFill="1" applyBorder="1" applyAlignment="1">
      <alignment horizontal="center" vertical="center"/>
      <protection/>
    </xf>
    <xf numFmtId="0" fontId="9" fillId="2" borderId="34" xfId="18" applyFont="1" applyFill="1" applyBorder="1" applyAlignment="1">
      <alignment horizontal="center" vertical="center"/>
      <protection/>
    </xf>
    <xf numFmtId="0" fontId="2" fillId="0" borderId="35" xfId="18" applyFont="1" applyBorder="1">
      <alignment/>
      <protection/>
    </xf>
    <xf numFmtId="0" fontId="9" fillId="2" borderId="4" xfId="18" applyFont="1" applyFill="1" applyBorder="1" applyAlignment="1">
      <alignment horizontal="center" vertical="center"/>
      <protection/>
    </xf>
    <xf numFmtId="0" fontId="9" fillId="2" borderId="6" xfId="18" applyFont="1" applyFill="1" applyBorder="1" applyAlignment="1">
      <alignment horizontal="center" vertical="center"/>
      <protection/>
    </xf>
    <xf numFmtId="0" fontId="9" fillId="2" borderId="3" xfId="18" applyFont="1" applyFill="1" applyBorder="1" applyAlignment="1">
      <alignment horizontal="right" vertical="center"/>
      <protection/>
    </xf>
    <xf numFmtId="0" fontId="9" fillId="2" borderId="3" xfId="18" applyFont="1" applyFill="1" applyBorder="1" applyAlignment="1">
      <alignment horizontal="center" vertical="center"/>
      <protection/>
    </xf>
    <xf numFmtId="0" fontId="9" fillId="2" borderId="9" xfId="18" applyFont="1" applyFill="1" applyBorder="1" applyAlignment="1">
      <alignment horizontal="center" vertical="center"/>
      <protection/>
    </xf>
    <xf numFmtId="0" fontId="14" fillId="2" borderId="32" xfId="18" applyFont="1" applyFill="1" applyBorder="1" applyAlignment="1">
      <alignment horizontal="center" vertical="center"/>
      <protection/>
    </xf>
    <xf numFmtId="0" fontId="9" fillId="2" borderId="36" xfId="18" applyFont="1" applyFill="1" applyBorder="1" applyAlignment="1">
      <alignment horizontal="center" vertical="center"/>
      <protection/>
    </xf>
    <xf numFmtId="0" fontId="9" fillId="2" borderId="37" xfId="18" applyFont="1" applyFill="1" applyBorder="1" applyAlignment="1">
      <alignment horizontal="center" vertical="center"/>
      <protection/>
    </xf>
    <xf numFmtId="0" fontId="9" fillId="2" borderId="38" xfId="18" applyFont="1" applyFill="1" applyBorder="1" applyAlignment="1">
      <alignment horizontal="center" vertical="center"/>
      <protection/>
    </xf>
    <xf numFmtId="0" fontId="9" fillId="2" borderId="39" xfId="18" applyFont="1" applyFill="1" applyBorder="1" applyAlignment="1">
      <alignment horizontal="center" vertical="center"/>
      <protection/>
    </xf>
    <xf numFmtId="0" fontId="9" fillId="2" borderId="33" xfId="18" applyFont="1" applyFill="1" applyBorder="1" applyAlignment="1">
      <alignment horizontal="center" vertical="center"/>
      <protection/>
    </xf>
    <xf numFmtId="0" fontId="9" fillId="2" borderId="31" xfId="18" applyFont="1" applyFill="1" applyBorder="1" applyAlignment="1">
      <alignment horizontal="center" vertical="center"/>
      <protection/>
    </xf>
    <xf numFmtId="0" fontId="9" fillId="2" borderId="32" xfId="18" applyFont="1" applyFill="1" applyBorder="1" applyAlignment="1">
      <alignment horizontal="center" vertical="center"/>
      <protection/>
    </xf>
    <xf numFmtId="0" fontId="9" fillId="2" borderId="15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8" xfId="18" applyFont="1" applyFill="1" applyBorder="1" applyAlignment="1">
      <alignment horizontal="center" vertical="center"/>
      <protection/>
    </xf>
    <xf numFmtId="0" fontId="9" fillId="2" borderId="16" xfId="18" applyFont="1" applyFill="1" applyBorder="1" applyAlignment="1">
      <alignment horizontal="center" vertical="center"/>
      <protection/>
    </xf>
    <xf numFmtId="0" fontId="9" fillId="2" borderId="27" xfId="18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" fillId="0" borderId="40" xfId="18" applyFont="1" applyBorder="1" applyAlignment="1">
      <alignment/>
      <protection/>
    </xf>
    <xf numFmtId="0" fontId="2" fillId="0" borderId="10" xfId="18" applyFont="1" applyBorder="1" applyAlignment="1">
      <alignment/>
      <protection/>
    </xf>
    <xf numFmtId="0" fontId="2" fillId="0" borderId="13" xfId="18" applyFont="1" applyBorder="1" applyAlignment="1">
      <alignment/>
      <protection/>
    </xf>
    <xf numFmtId="0" fontId="10" fillId="0" borderId="0" xfId="18" applyFont="1">
      <alignment/>
      <protection/>
    </xf>
    <xf numFmtId="0" fontId="17" fillId="0" borderId="0" xfId="0" applyFont="1" applyAlignment="1">
      <alignment/>
    </xf>
    <xf numFmtId="0" fontId="18" fillId="0" borderId="22" xfId="19" applyFont="1" applyFill="1" applyBorder="1" applyAlignment="1">
      <alignment horizontal="center"/>
      <protection/>
    </xf>
    <xf numFmtId="0" fontId="18" fillId="0" borderId="28" xfId="19" applyFont="1" applyFill="1" applyBorder="1" applyAlignment="1">
      <alignment horizontal="center"/>
      <protection/>
    </xf>
    <xf numFmtId="0" fontId="14" fillId="2" borderId="5" xfId="18" applyFont="1" applyFill="1" applyBorder="1" applyAlignment="1">
      <alignment horizontal="center" vertical="center"/>
      <protection/>
    </xf>
    <xf numFmtId="0" fontId="9" fillId="0" borderId="26" xfId="18" applyFont="1" applyFill="1" applyBorder="1" applyAlignment="1">
      <alignment horizontal="center" vertical="center"/>
      <protection/>
    </xf>
    <xf numFmtId="0" fontId="9" fillId="0" borderId="28" xfId="18" applyFont="1" applyFill="1" applyBorder="1" applyAlignment="1">
      <alignment horizontal="center" vertical="center"/>
      <protection/>
    </xf>
    <xf numFmtId="0" fontId="2" fillId="0" borderId="0" xfId="18" applyFont="1" applyFill="1">
      <alignment/>
      <protection/>
    </xf>
    <xf numFmtId="0" fontId="5" fillId="0" borderId="3" xfId="18" applyFont="1" applyFill="1" applyBorder="1">
      <alignment/>
      <protection/>
    </xf>
    <xf numFmtId="0" fontId="8" fillId="0" borderId="3" xfId="0" applyFont="1" applyFill="1" applyBorder="1" applyAlignment="1">
      <alignment horizontal="center" vertical="top" wrapText="1"/>
    </xf>
    <xf numFmtId="0" fontId="2" fillId="0" borderId="40" xfId="18" applyFont="1" applyFill="1" applyBorder="1" applyAlignment="1">
      <alignment/>
      <protection/>
    </xf>
    <xf numFmtId="0" fontId="2" fillId="0" borderId="10" xfId="18" applyFont="1" applyFill="1" applyBorder="1" applyAlignment="1">
      <alignment/>
      <protection/>
    </xf>
    <xf numFmtId="0" fontId="2" fillId="0" borderId="12" xfId="18" applyFont="1" applyFill="1" applyBorder="1" applyAlignment="1">
      <alignment horizontal="center"/>
      <protection/>
    </xf>
    <xf numFmtId="0" fontId="18" fillId="0" borderId="15" xfId="19" applyFont="1" applyFill="1" applyBorder="1" applyAlignment="1">
      <alignment horizontal="center" vertical="center" textRotation="90" shrinkToFit="1"/>
      <protection/>
    </xf>
    <xf numFmtId="0" fontId="18" fillId="0" borderId="1" xfId="19" applyFont="1" applyFill="1" applyBorder="1" applyAlignment="1">
      <alignment horizontal="center" vertical="center" textRotation="90" shrinkToFit="1"/>
      <protection/>
    </xf>
    <xf numFmtId="0" fontId="3" fillId="0" borderId="1" xfId="18" applyFont="1" applyFill="1" applyBorder="1" applyAlignment="1">
      <alignment horizontal="center" vertical="top" wrapText="1"/>
      <protection/>
    </xf>
    <xf numFmtId="0" fontId="3" fillId="0" borderId="7" xfId="18" applyFont="1" applyFill="1" applyBorder="1" applyAlignment="1">
      <alignment horizontal="center" vertical="top" wrapText="1"/>
      <protection/>
    </xf>
    <xf numFmtId="0" fontId="3" fillId="0" borderId="8" xfId="18" applyFont="1" applyFill="1" applyBorder="1" applyAlignment="1">
      <alignment horizontal="center" vertical="top" wrapText="1"/>
      <protection/>
    </xf>
    <xf numFmtId="0" fontId="9" fillId="0" borderId="18" xfId="18" applyFont="1" applyFill="1" applyBorder="1" applyAlignment="1">
      <alignment horizontal="center" vertical="center"/>
      <protection/>
    </xf>
    <xf numFmtId="0" fontId="9" fillId="0" borderId="2" xfId="18" applyFont="1" applyFill="1" applyBorder="1" applyAlignment="1">
      <alignment horizontal="center" vertical="center"/>
      <protection/>
    </xf>
    <xf numFmtId="0" fontId="14" fillId="0" borderId="2" xfId="18" applyFont="1" applyFill="1" applyBorder="1" applyAlignment="1">
      <alignment horizontal="center" vertical="center"/>
      <protection/>
    </xf>
    <xf numFmtId="0" fontId="9" fillId="0" borderId="19" xfId="18" applyFont="1" applyFill="1" applyBorder="1" applyAlignment="1">
      <alignment horizontal="center" vertical="center"/>
      <protection/>
    </xf>
    <xf numFmtId="0" fontId="9" fillId="0" borderId="14" xfId="18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center"/>
      <protection/>
    </xf>
    <xf numFmtId="0" fontId="9" fillId="0" borderId="3" xfId="18" applyFont="1" applyFill="1" applyBorder="1" applyAlignment="1">
      <alignment horizontal="center" vertical="center"/>
      <protection/>
    </xf>
    <xf numFmtId="0" fontId="14" fillId="0" borderId="4" xfId="18" applyFont="1" applyFill="1" applyBorder="1" applyAlignment="1">
      <alignment horizontal="center" vertical="center"/>
      <protection/>
    </xf>
    <xf numFmtId="0" fontId="9" fillId="0" borderId="31" xfId="18" applyFont="1" applyFill="1" applyBorder="1" applyAlignment="1">
      <alignment horizontal="center" vertical="center"/>
      <protection/>
    </xf>
    <xf numFmtId="0" fontId="9" fillId="0" borderId="32" xfId="18" applyFont="1" applyFill="1" applyBorder="1" applyAlignment="1">
      <alignment horizontal="center" vertical="center"/>
      <protection/>
    </xf>
    <xf numFmtId="0" fontId="9" fillId="0" borderId="23" xfId="18" applyFont="1" applyFill="1" applyBorder="1" applyAlignment="1">
      <alignment horizontal="center" vertical="center"/>
      <protection/>
    </xf>
    <xf numFmtId="0" fontId="9" fillId="0" borderId="4" xfId="18" applyFont="1" applyFill="1" applyBorder="1" applyAlignment="1">
      <alignment horizontal="center" vertical="center"/>
      <protection/>
    </xf>
    <xf numFmtId="0" fontId="9" fillId="0" borderId="21" xfId="18" applyFont="1" applyFill="1" applyBorder="1" applyAlignment="1">
      <alignment horizontal="center" vertical="center"/>
      <protection/>
    </xf>
    <xf numFmtId="0" fontId="14" fillId="0" borderId="21" xfId="18" applyFont="1" applyFill="1" applyBorder="1" applyAlignment="1">
      <alignment horizontal="center" vertical="center"/>
      <protection/>
    </xf>
    <xf numFmtId="0" fontId="14" fillId="0" borderId="3" xfId="18" applyFont="1" applyFill="1" applyBorder="1" applyAlignment="1">
      <alignment horizontal="center" vertical="center"/>
      <protection/>
    </xf>
    <xf numFmtId="0" fontId="9" fillId="0" borderId="15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4" fillId="0" borderId="1" xfId="18" applyFont="1" applyFill="1" applyBorder="1" applyAlignment="1">
      <alignment horizontal="center" vertical="center"/>
      <protection/>
    </xf>
    <xf numFmtId="0" fontId="9" fillId="0" borderId="8" xfId="18" applyFont="1" applyFill="1" applyBorder="1" applyAlignment="1">
      <alignment horizontal="center" vertical="center"/>
      <protection/>
    </xf>
    <xf numFmtId="0" fontId="9" fillId="0" borderId="17" xfId="18" applyFont="1" applyFill="1" applyBorder="1" applyAlignment="1">
      <alignment horizontal="center" vertical="center"/>
      <protection/>
    </xf>
    <xf numFmtId="0" fontId="9" fillId="0" borderId="9" xfId="18" applyFont="1" applyFill="1" applyBorder="1" applyAlignment="1">
      <alignment horizontal="center" vertical="center"/>
      <protection/>
    </xf>
    <xf numFmtId="0" fontId="9" fillId="0" borderId="41" xfId="18" applyFont="1" applyFill="1" applyBorder="1" applyAlignment="1">
      <alignment horizontal="center" vertical="center"/>
      <protection/>
    </xf>
    <xf numFmtId="0" fontId="9" fillId="0" borderId="42" xfId="18" applyFont="1" applyFill="1" applyBorder="1" applyAlignment="1">
      <alignment horizontal="center" vertical="center"/>
      <protection/>
    </xf>
    <xf numFmtId="0" fontId="9" fillId="0" borderId="36" xfId="18" applyFont="1" applyFill="1" applyBorder="1" applyAlignment="1">
      <alignment horizontal="center" vertical="center"/>
      <protection/>
    </xf>
    <xf numFmtId="0" fontId="9" fillId="0" borderId="17" xfId="18" applyFont="1" applyFill="1" applyBorder="1" applyAlignment="1">
      <alignment horizontal="center" vertical="center"/>
      <protection/>
    </xf>
    <xf numFmtId="0" fontId="9" fillId="0" borderId="15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4" fillId="0" borderId="5" xfId="18" applyFont="1" applyFill="1" applyBorder="1" applyAlignment="1">
      <alignment horizontal="center" vertical="center"/>
      <protection/>
    </xf>
    <xf numFmtId="0" fontId="9" fillId="0" borderId="22" xfId="18" applyFont="1" applyFill="1" applyBorder="1" applyAlignment="1">
      <alignment horizontal="center" vertical="center"/>
      <protection/>
    </xf>
    <xf numFmtId="0" fontId="9" fillId="0" borderId="26" xfId="18" applyFont="1" applyFill="1" applyBorder="1" applyAlignment="1">
      <alignment horizontal="center" vertical="center"/>
      <protection/>
    </xf>
    <xf numFmtId="0" fontId="9" fillId="0" borderId="28" xfId="18" applyFont="1" applyFill="1" applyBorder="1" applyAlignment="1">
      <alignment horizontal="center" vertical="center"/>
      <protection/>
    </xf>
    <xf numFmtId="0" fontId="9" fillId="0" borderId="0" xfId="18" applyFont="1" applyFill="1" applyAlignment="1">
      <alignment horizontal="center"/>
      <protection/>
    </xf>
    <xf numFmtId="0" fontId="9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19" applyFont="1" applyFill="1" applyBorder="1" applyAlignment="1">
      <alignment vertical="center"/>
      <protection/>
    </xf>
    <xf numFmtId="0" fontId="9" fillId="0" borderId="22" xfId="18" applyFont="1" applyFill="1" applyBorder="1" applyAlignment="1">
      <alignment horizontal="center" vertical="center"/>
      <protection/>
    </xf>
    <xf numFmtId="0" fontId="9" fillId="0" borderId="43" xfId="18" applyFont="1" applyFill="1" applyBorder="1" applyAlignment="1">
      <alignment horizontal="center" vertical="center"/>
      <protection/>
    </xf>
    <xf numFmtId="0" fontId="1" fillId="0" borderId="0" xfId="18" applyFill="1">
      <alignment/>
      <protection/>
    </xf>
    <xf numFmtId="0" fontId="1" fillId="0" borderId="0" xfId="18" applyFont="1" applyFill="1">
      <alignment/>
      <protection/>
    </xf>
    <xf numFmtId="0" fontId="9" fillId="0" borderId="0" xfId="18" applyFont="1" applyFill="1">
      <alignment/>
      <protection/>
    </xf>
    <xf numFmtId="0" fontId="21" fillId="0" borderId="0" xfId="18" applyFont="1" applyFill="1" applyAlignment="1">
      <alignment horizontal="center"/>
      <protection/>
    </xf>
    <xf numFmtId="0" fontId="20" fillId="0" borderId="0" xfId="18" applyFont="1" applyFill="1">
      <alignment/>
      <protection/>
    </xf>
    <xf numFmtId="0" fontId="22" fillId="0" borderId="0" xfId="18" applyFont="1" applyFill="1">
      <alignment/>
      <protection/>
    </xf>
    <xf numFmtId="0" fontId="9" fillId="0" borderId="29" xfId="18" applyFont="1" applyFill="1" applyBorder="1" applyAlignment="1">
      <alignment horizontal="center" vertical="center"/>
      <protection/>
    </xf>
    <xf numFmtId="0" fontId="9" fillId="0" borderId="5" xfId="18" applyFont="1" applyFill="1" applyBorder="1" applyAlignment="1">
      <alignment horizontal="center" vertical="center"/>
      <protection/>
    </xf>
    <xf numFmtId="0" fontId="5" fillId="0" borderId="0" xfId="18" applyFont="1" applyFill="1">
      <alignment/>
      <protection/>
    </xf>
    <xf numFmtId="1" fontId="9" fillId="0" borderId="0" xfId="18" applyNumberFormat="1" applyFont="1" applyAlignment="1">
      <alignment horizontal="center"/>
      <protection/>
    </xf>
    <xf numFmtId="0" fontId="2" fillId="0" borderId="26" xfId="18" applyFont="1" applyBorder="1" applyAlignment="1">
      <alignment wrapText="1"/>
      <protection/>
    </xf>
    <xf numFmtId="0" fontId="18" fillId="0" borderId="44" xfId="19" applyFont="1" applyFill="1" applyBorder="1" applyAlignment="1">
      <alignment horizontal="center"/>
      <protection/>
    </xf>
    <xf numFmtId="0" fontId="9" fillId="0" borderId="44" xfId="18" applyFont="1" applyFill="1" applyBorder="1" applyAlignment="1">
      <alignment horizontal="center" vertical="center"/>
      <protection/>
    </xf>
    <xf numFmtId="0" fontId="9" fillId="0" borderId="45" xfId="18" applyFont="1" applyFill="1" applyBorder="1" applyAlignment="1">
      <alignment horizontal="center" vertical="center"/>
      <protection/>
    </xf>
    <xf numFmtId="0" fontId="9" fillId="0" borderId="46" xfId="18" applyFont="1" applyFill="1" applyBorder="1" applyAlignment="1">
      <alignment horizontal="center" vertical="center"/>
      <protection/>
    </xf>
    <xf numFmtId="0" fontId="9" fillId="2" borderId="46" xfId="18" applyFont="1" applyFill="1" applyBorder="1" applyAlignment="1">
      <alignment horizontal="center" vertical="center"/>
      <protection/>
    </xf>
    <xf numFmtId="0" fontId="9" fillId="2" borderId="47" xfId="18" applyFont="1" applyFill="1" applyBorder="1" applyAlignment="1">
      <alignment horizontal="center" vertical="center"/>
      <protection/>
    </xf>
    <xf numFmtId="0" fontId="9" fillId="2" borderId="45" xfId="18" applyFont="1" applyFill="1" applyBorder="1" applyAlignment="1">
      <alignment horizontal="center" vertical="center"/>
      <protection/>
    </xf>
    <xf numFmtId="0" fontId="14" fillId="2" borderId="46" xfId="18" applyFont="1" applyFill="1" applyBorder="1" applyAlignment="1">
      <alignment horizontal="center" vertical="center"/>
      <protection/>
    </xf>
    <xf numFmtId="0" fontId="9" fillId="0" borderId="35" xfId="18" applyFont="1" applyFill="1" applyBorder="1" applyAlignment="1">
      <alignment horizontal="center" vertical="center"/>
      <protection/>
    </xf>
    <xf numFmtId="0" fontId="10" fillId="0" borderId="0" xfId="18" applyFont="1" applyFill="1">
      <alignment/>
      <protection/>
    </xf>
    <xf numFmtId="0" fontId="9" fillId="0" borderId="48" xfId="18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9" fillId="0" borderId="22" xfId="19" applyFont="1" applyFill="1" applyBorder="1" applyAlignment="1">
      <alignment horizontal="left" vertical="center"/>
      <protection/>
    </xf>
    <xf numFmtId="0" fontId="9" fillId="0" borderId="35" xfId="19" applyFont="1" applyFill="1" applyBorder="1" applyAlignment="1">
      <alignment vertical="top" wrapText="1"/>
      <protection/>
    </xf>
    <xf numFmtId="0" fontId="9" fillId="0" borderId="35" xfId="19" applyFont="1" applyFill="1" applyBorder="1">
      <alignment/>
      <protection/>
    </xf>
    <xf numFmtId="0" fontId="9" fillId="0" borderId="35" xfId="19" applyFont="1" applyFill="1" applyBorder="1" applyAlignment="1">
      <alignment vertical="center" wrapText="1"/>
      <protection/>
    </xf>
    <xf numFmtId="0" fontId="9" fillId="0" borderId="9" xfId="19" applyFont="1" applyFill="1" applyBorder="1" applyAlignment="1">
      <alignment wrapText="1"/>
      <protection/>
    </xf>
    <xf numFmtId="0" fontId="9" fillId="0" borderId="35" xfId="19" applyFont="1" applyFill="1" applyBorder="1" applyAlignment="1">
      <alignment horizontal="left" vertical="center" wrapText="1"/>
      <protection/>
    </xf>
    <xf numFmtId="0" fontId="9" fillId="0" borderId="35" xfId="19" applyFont="1" applyFill="1" applyBorder="1" applyAlignment="1">
      <alignment horizontal="left" vertical="center"/>
      <protection/>
    </xf>
    <xf numFmtId="0" fontId="9" fillId="0" borderId="28" xfId="19" applyFont="1" applyFill="1" applyBorder="1" applyAlignment="1">
      <alignment horizontal="left" vertical="center"/>
      <protection/>
    </xf>
    <xf numFmtId="0" fontId="10" fillId="0" borderId="0" xfId="18" applyFont="1" applyAlignment="1">
      <alignment/>
      <protection/>
    </xf>
    <xf numFmtId="200" fontId="9" fillId="0" borderId="32" xfId="18" applyNumberFormat="1" applyFont="1" applyFill="1" applyBorder="1" applyAlignment="1">
      <alignment horizontal="center" vertical="center"/>
      <protection/>
    </xf>
    <xf numFmtId="0" fontId="2" fillId="0" borderId="10" xfId="18" applyFont="1" applyBorder="1" applyAlignment="1">
      <alignment horizontal="center"/>
      <protection/>
    </xf>
    <xf numFmtId="1" fontId="2" fillId="0" borderId="0" xfId="18" applyNumberFormat="1" applyFont="1">
      <alignment/>
      <protection/>
    </xf>
    <xf numFmtId="0" fontId="9" fillId="0" borderId="22" xfId="19" applyFont="1" applyFill="1" applyBorder="1">
      <alignment/>
      <protection/>
    </xf>
    <xf numFmtId="0" fontId="9" fillId="0" borderId="35" xfId="19" applyFont="1" applyFill="1" applyBorder="1" applyAlignment="1">
      <alignment vertical="center" wrapText="1"/>
      <protection/>
    </xf>
    <xf numFmtId="0" fontId="9" fillId="0" borderId="26" xfId="19" applyFont="1" applyFill="1" applyBorder="1">
      <alignment/>
      <protection/>
    </xf>
    <xf numFmtId="0" fontId="9" fillId="0" borderId="26" xfId="19" applyFont="1" applyFill="1" applyBorder="1" applyAlignment="1">
      <alignment vertical="center" wrapText="1"/>
      <protection/>
    </xf>
    <xf numFmtId="0" fontId="9" fillId="0" borderId="28" xfId="19" applyFont="1" applyFill="1" applyBorder="1" applyAlignment="1">
      <alignment vertical="center" wrapText="1"/>
      <protection/>
    </xf>
    <xf numFmtId="0" fontId="9" fillId="0" borderId="17" xfId="19" applyFont="1" applyFill="1" applyBorder="1">
      <alignment/>
      <protection/>
    </xf>
    <xf numFmtId="0" fontId="9" fillId="0" borderId="28" xfId="19" applyFont="1" applyFill="1" applyBorder="1" applyAlignment="1">
      <alignment wrapText="1"/>
      <protection/>
    </xf>
    <xf numFmtId="0" fontId="9" fillId="0" borderId="11" xfId="19" applyFont="1" applyFill="1" applyBorder="1" applyAlignment="1">
      <alignment vertical="center" wrapText="1"/>
      <protection/>
    </xf>
    <xf numFmtId="0" fontId="9" fillId="0" borderId="22" xfId="19" applyFont="1" applyFill="1" applyBorder="1" applyAlignment="1">
      <alignment wrapText="1"/>
      <protection/>
    </xf>
    <xf numFmtId="0" fontId="9" fillId="0" borderId="26" xfId="19" applyFont="1" applyFill="1" applyBorder="1" applyAlignment="1">
      <alignment vertical="center" wrapText="1"/>
      <protection/>
    </xf>
    <xf numFmtId="0" fontId="9" fillId="0" borderId="49" xfId="19" applyFont="1" applyFill="1" applyBorder="1" applyAlignment="1">
      <alignment vertical="center" wrapText="1"/>
      <protection/>
    </xf>
    <xf numFmtId="0" fontId="9" fillId="0" borderId="35" xfId="0" applyFont="1" applyFill="1" applyBorder="1" applyAlignment="1">
      <alignment horizontal="left" vertical="center" wrapText="1"/>
    </xf>
    <xf numFmtId="0" fontId="9" fillId="0" borderId="35" xfId="19" applyFont="1" applyFill="1" applyBorder="1" applyAlignment="1">
      <alignment horizontal="left" vertical="center" wrapText="1"/>
      <protection/>
    </xf>
    <xf numFmtId="0" fontId="9" fillId="0" borderId="12" xfId="19" applyFont="1" applyFill="1" applyBorder="1" applyAlignment="1">
      <alignment vertical="center" wrapText="1"/>
      <protection/>
    </xf>
    <xf numFmtId="0" fontId="9" fillId="0" borderId="22" xfId="19" applyFont="1" applyFill="1" applyBorder="1" applyAlignment="1">
      <alignment horizontal="left" vertical="center" wrapText="1"/>
      <protection/>
    </xf>
    <xf numFmtId="0" fontId="9" fillId="0" borderId="28" xfId="19" applyFont="1" applyFill="1" applyBorder="1" applyAlignment="1">
      <alignment horizontal="left" vertical="center"/>
      <protection/>
    </xf>
    <xf numFmtId="0" fontId="9" fillId="0" borderId="28" xfId="19" applyFont="1" applyFill="1" applyBorder="1" applyAlignment="1">
      <alignment horizontal="left" vertical="center" wrapText="1"/>
      <protection/>
    </xf>
    <xf numFmtId="0" fontId="2" fillId="0" borderId="22" xfId="18" applyFont="1" applyBorder="1" applyAlignment="1">
      <alignment wrapText="1"/>
      <protection/>
    </xf>
    <xf numFmtId="0" fontId="9" fillId="0" borderId="22" xfId="19" applyFont="1" applyFill="1" applyBorder="1" applyAlignment="1">
      <alignment horizontal="left" vertical="center"/>
      <protection/>
    </xf>
    <xf numFmtId="0" fontId="10" fillId="0" borderId="40" xfId="18" applyFont="1" applyBorder="1" applyAlignment="1">
      <alignment/>
      <protection/>
    </xf>
    <xf numFmtId="0" fontId="3" fillId="0" borderId="27" xfId="18" applyFont="1" applyBorder="1" applyAlignment="1">
      <alignment horizontal="center" vertical="top" wrapText="1"/>
      <protection/>
    </xf>
    <xf numFmtId="1" fontId="9" fillId="0" borderId="0" xfId="18" applyNumberFormat="1" applyFont="1" applyFill="1" applyAlignment="1">
      <alignment horizontal="center"/>
      <protection/>
    </xf>
    <xf numFmtId="0" fontId="9" fillId="0" borderId="35" xfId="19" applyFont="1" applyFill="1" applyBorder="1" applyAlignment="1">
      <alignment wrapText="1"/>
      <protection/>
    </xf>
    <xf numFmtId="0" fontId="9" fillId="0" borderId="35" xfId="18" applyFont="1" applyFill="1" applyBorder="1" applyAlignment="1">
      <alignment horizontal="center" vertical="center"/>
      <protection/>
    </xf>
    <xf numFmtId="0" fontId="9" fillId="0" borderId="10" xfId="19" applyFont="1" applyFill="1" applyBorder="1" applyAlignment="1">
      <alignment wrapText="1"/>
      <protection/>
    </xf>
    <xf numFmtId="0" fontId="14" fillId="0" borderId="0" xfId="18" applyFont="1" applyAlignment="1">
      <alignment/>
      <protection/>
    </xf>
    <xf numFmtId="0" fontId="14" fillId="0" borderId="0" xfId="18" applyFont="1" applyAlignment="1">
      <alignment horizontal="center"/>
      <protection/>
    </xf>
    <xf numFmtId="0" fontId="1" fillId="0" borderId="0" xfId="18" applyFont="1">
      <alignment/>
      <protection/>
    </xf>
    <xf numFmtId="200" fontId="14" fillId="0" borderId="0" xfId="18" applyNumberFormat="1" applyFont="1" applyAlignment="1">
      <alignment horizontal="center"/>
      <protection/>
    </xf>
    <xf numFmtId="0" fontId="14" fillId="0" borderId="0" xfId="18" applyFont="1" applyFill="1" applyAlignment="1">
      <alignment horizontal="center"/>
      <protection/>
    </xf>
    <xf numFmtId="0" fontId="18" fillId="0" borderId="0" xfId="19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wrapText="1"/>
      <protection/>
    </xf>
    <xf numFmtId="0" fontId="9" fillId="0" borderId="0" xfId="18" applyFont="1" applyFill="1" applyBorder="1" applyAlignment="1">
      <alignment horizontal="center" vertical="center"/>
      <protection/>
    </xf>
    <xf numFmtId="0" fontId="9" fillId="2" borderId="0" xfId="18" applyFont="1" applyFill="1" applyBorder="1" applyAlignment="1">
      <alignment horizontal="center" vertical="center"/>
      <protection/>
    </xf>
    <xf numFmtId="0" fontId="14" fillId="2" borderId="0" xfId="18" applyFont="1" applyFill="1" applyBorder="1" applyAlignment="1">
      <alignment horizontal="center" vertical="center"/>
      <protection/>
    </xf>
    <xf numFmtId="0" fontId="2" fillId="0" borderId="0" xfId="18" applyFont="1" applyBorder="1">
      <alignment/>
      <protection/>
    </xf>
    <xf numFmtId="0" fontId="9" fillId="0" borderId="34" xfId="19" applyFont="1" applyFill="1" applyBorder="1" applyAlignment="1">
      <alignment vertical="top" wrapText="1"/>
      <protection/>
    </xf>
    <xf numFmtId="0" fontId="9" fillId="0" borderId="34" xfId="19" applyFont="1" applyFill="1" applyBorder="1" applyAlignment="1">
      <alignment vertical="center" wrapText="1"/>
      <protection/>
    </xf>
    <xf numFmtId="0" fontId="9" fillId="0" borderId="34" xfId="19" applyFont="1" applyFill="1" applyBorder="1">
      <alignment/>
      <protection/>
    </xf>
    <xf numFmtId="0" fontId="9" fillId="0" borderId="34" xfId="19" applyFont="1" applyFill="1" applyBorder="1" applyAlignment="1">
      <alignment horizontal="left" vertical="center" wrapText="1"/>
      <protection/>
    </xf>
    <xf numFmtId="0" fontId="9" fillId="0" borderId="34" xfId="19" applyFont="1" applyFill="1" applyBorder="1" applyAlignment="1">
      <alignment vertical="center" wrapText="1"/>
      <protection/>
    </xf>
    <xf numFmtId="0" fontId="9" fillId="0" borderId="50" xfId="19" applyFont="1" applyFill="1" applyBorder="1" applyAlignment="1">
      <alignment vertical="center" wrapText="1"/>
      <protection/>
    </xf>
    <xf numFmtId="0" fontId="9" fillId="0" borderId="0" xfId="19" applyFont="1" applyFill="1" applyBorder="1" applyAlignment="1">
      <alignment vertical="center" wrapText="1"/>
      <protection/>
    </xf>
    <xf numFmtId="0" fontId="9" fillId="0" borderId="22" xfId="19" applyFont="1" applyFill="1" applyBorder="1" applyAlignment="1">
      <alignment vertical="center" wrapText="1"/>
      <protection/>
    </xf>
    <xf numFmtId="0" fontId="2" fillId="0" borderId="35" xfId="18" applyFont="1" applyFill="1" applyBorder="1">
      <alignment/>
      <protection/>
    </xf>
    <xf numFmtId="0" fontId="2" fillId="0" borderId="35" xfId="18" applyFont="1" applyFill="1" applyBorder="1" applyAlignment="1">
      <alignment wrapText="1"/>
      <protection/>
    </xf>
    <xf numFmtId="0" fontId="2" fillId="0" borderId="26" xfId="18" applyFont="1" applyFill="1" applyBorder="1">
      <alignment/>
      <protection/>
    </xf>
    <xf numFmtId="0" fontId="2" fillId="0" borderId="34" xfId="18" applyFont="1" applyFill="1" applyBorder="1">
      <alignment/>
      <protection/>
    </xf>
    <xf numFmtId="200" fontId="14" fillId="0" borderId="0" xfId="18" applyNumberFormat="1" applyFont="1" applyFill="1" applyAlignment="1">
      <alignment horizont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justify" wrapText="1"/>
    </xf>
    <xf numFmtId="0" fontId="9" fillId="0" borderId="9" xfId="19" applyFont="1" applyFill="1" applyBorder="1" applyAlignment="1">
      <alignment horizontal="left" vertical="center" wrapText="1"/>
      <protection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19" applyFont="1" applyFill="1" applyBorder="1" applyAlignment="1">
      <alignment vertical="top" wrapText="1"/>
      <protection/>
    </xf>
    <xf numFmtId="0" fontId="9" fillId="0" borderId="11" xfId="19" applyFont="1" applyFill="1" applyBorder="1" applyAlignment="1">
      <alignment vertical="center" wrapText="1"/>
      <protection/>
    </xf>
    <xf numFmtId="0" fontId="9" fillId="0" borderId="34" xfId="0" applyFont="1" applyFill="1" applyBorder="1" applyAlignment="1">
      <alignment horizontal="justify" vertical="top" wrapText="1"/>
    </xf>
    <xf numFmtId="0" fontId="9" fillId="0" borderId="34" xfId="0" applyFont="1" applyFill="1" applyBorder="1" applyAlignment="1">
      <alignment horizontal="justify" wrapText="1"/>
    </xf>
    <xf numFmtId="0" fontId="9" fillId="0" borderId="34" xfId="0" applyFont="1" applyFill="1" applyBorder="1" applyAlignment="1">
      <alignment horizontal="justify" vertical="center" wrapText="1"/>
    </xf>
    <xf numFmtId="0" fontId="9" fillId="0" borderId="34" xfId="19" applyFont="1" applyFill="1" applyBorder="1" applyAlignment="1">
      <alignment vertical="center"/>
      <protection/>
    </xf>
    <xf numFmtId="0" fontId="9" fillId="0" borderId="50" xfId="19" applyFont="1" applyFill="1" applyBorder="1" applyAlignment="1">
      <alignment vertical="center" wrapText="1"/>
      <protection/>
    </xf>
    <xf numFmtId="0" fontId="9" fillId="0" borderId="25" xfId="19" applyFont="1" applyFill="1" applyBorder="1" applyAlignment="1">
      <alignment vertical="center" wrapText="1"/>
      <protection/>
    </xf>
    <xf numFmtId="0" fontId="9" fillId="0" borderId="17" xfId="19" applyFont="1" applyFill="1" applyBorder="1" applyAlignment="1">
      <alignment vertical="center"/>
      <protection/>
    </xf>
    <xf numFmtId="0" fontId="9" fillId="0" borderId="9" xfId="19" applyFont="1" applyFill="1" applyBorder="1" applyAlignment="1">
      <alignment vertical="center" wrapText="1"/>
      <protection/>
    </xf>
    <xf numFmtId="0" fontId="9" fillId="0" borderId="17" xfId="19" applyFont="1" applyFill="1" applyBorder="1" applyAlignment="1">
      <alignment vertical="center" wrapText="1"/>
      <protection/>
    </xf>
    <xf numFmtId="0" fontId="9" fillId="0" borderId="9" xfId="19" applyFont="1" applyFill="1" applyBorder="1" applyAlignment="1">
      <alignment vertical="center"/>
      <protection/>
    </xf>
    <xf numFmtId="0" fontId="9" fillId="0" borderId="41" xfId="19" applyFont="1" applyFill="1" applyBorder="1" applyAlignment="1">
      <alignment wrapText="1"/>
      <protection/>
    </xf>
    <xf numFmtId="0" fontId="20" fillId="0" borderId="35" xfId="19" applyFont="1" applyFill="1" applyBorder="1" applyAlignment="1">
      <alignment wrapText="1"/>
      <protection/>
    </xf>
    <xf numFmtId="0" fontId="9" fillId="0" borderId="43" xfId="19" applyFont="1" applyFill="1" applyBorder="1" applyAlignment="1">
      <alignment vertical="center" wrapText="1"/>
      <protection/>
    </xf>
    <xf numFmtId="0" fontId="9" fillId="0" borderId="51" xfId="19" applyFont="1" applyFill="1" applyBorder="1" applyAlignment="1">
      <alignment vertical="center" wrapText="1"/>
      <protection/>
    </xf>
    <xf numFmtId="0" fontId="9" fillId="0" borderId="41" xfId="19" applyFont="1" applyFill="1" applyBorder="1" applyAlignment="1">
      <alignment vertical="center" wrapText="1"/>
      <protection/>
    </xf>
    <xf numFmtId="0" fontId="9" fillId="0" borderId="48" xfId="19" applyFont="1" applyFill="1" applyBorder="1" applyAlignment="1">
      <alignment vertical="center" wrapText="1"/>
      <protection/>
    </xf>
    <xf numFmtId="0" fontId="9" fillId="0" borderId="52" xfId="19" applyFont="1" applyFill="1" applyBorder="1" applyAlignment="1">
      <alignment vertical="center" wrapText="1"/>
      <protection/>
    </xf>
    <xf numFmtId="0" fontId="9" fillId="0" borderId="53" xfId="19" applyFont="1" applyFill="1" applyBorder="1" applyAlignment="1">
      <alignment vertical="center" wrapText="1"/>
      <protection/>
    </xf>
    <xf numFmtId="0" fontId="9" fillId="0" borderId="54" xfId="19" applyFont="1" applyFill="1" applyBorder="1" applyAlignment="1">
      <alignment vertical="center" wrapText="1"/>
      <protection/>
    </xf>
    <xf numFmtId="0" fontId="9" fillId="0" borderId="55" xfId="19" applyFont="1" applyFill="1" applyBorder="1" applyAlignment="1">
      <alignment vertical="center" wrapText="1"/>
      <protection/>
    </xf>
    <xf numFmtId="0" fontId="9" fillId="0" borderId="17" xfId="19" applyFont="1" applyFill="1" applyBorder="1" applyAlignment="1">
      <alignment wrapText="1"/>
      <protection/>
    </xf>
    <xf numFmtId="0" fontId="9" fillId="0" borderId="25" xfId="19" applyFont="1" applyFill="1" applyBorder="1" applyAlignment="1">
      <alignment wrapText="1"/>
      <protection/>
    </xf>
    <xf numFmtId="0" fontId="9" fillId="0" borderId="48" xfId="19" applyFont="1" applyFill="1" applyBorder="1" applyAlignment="1">
      <alignment wrapText="1"/>
      <protection/>
    </xf>
    <xf numFmtId="0" fontId="2" fillId="0" borderId="12" xfId="18" applyFont="1" applyBorder="1">
      <alignment/>
      <protection/>
    </xf>
    <xf numFmtId="0" fontId="2" fillId="0" borderId="34" xfId="18" applyFont="1" applyFill="1" applyBorder="1" applyAlignment="1">
      <alignment wrapText="1"/>
      <protection/>
    </xf>
    <xf numFmtId="0" fontId="9" fillId="2" borderId="42" xfId="18" applyFont="1" applyFill="1" applyBorder="1" applyAlignment="1">
      <alignment horizontal="center" vertical="center"/>
      <protection/>
    </xf>
    <xf numFmtId="0" fontId="9" fillId="2" borderId="25" xfId="18" applyFont="1" applyFill="1" applyBorder="1" applyAlignment="1">
      <alignment horizontal="center" vertical="center"/>
      <protection/>
    </xf>
    <xf numFmtId="0" fontId="9" fillId="0" borderId="26" xfId="19" applyFont="1" applyFill="1" applyBorder="1" applyAlignment="1">
      <alignment wrapText="1"/>
      <protection/>
    </xf>
    <xf numFmtId="0" fontId="18" fillId="0" borderId="40" xfId="19" applyFont="1" applyFill="1" applyBorder="1" applyAlignment="1">
      <alignment horizontal="center"/>
      <protection/>
    </xf>
    <xf numFmtId="0" fontId="18" fillId="0" borderId="56" xfId="19" applyFont="1" applyFill="1" applyBorder="1" applyAlignment="1">
      <alignment horizontal="center"/>
      <protection/>
    </xf>
    <xf numFmtId="0" fontId="18" fillId="0" borderId="53" xfId="19" applyFont="1" applyFill="1" applyBorder="1" applyAlignment="1">
      <alignment horizontal="center"/>
      <protection/>
    </xf>
    <xf numFmtId="0" fontId="9" fillId="0" borderId="6" xfId="19" applyFont="1" applyFill="1" applyBorder="1" applyAlignment="1">
      <alignment wrapText="1"/>
      <protection/>
    </xf>
    <xf numFmtId="0" fontId="9" fillId="0" borderId="15" xfId="19" applyFont="1" applyFill="1" applyBorder="1" applyAlignment="1">
      <alignment wrapText="1"/>
      <protection/>
    </xf>
    <xf numFmtId="0" fontId="9" fillId="0" borderId="18" xfId="19" applyFont="1" applyFill="1" applyBorder="1" applyAlignment="1">
      <alignment wrapText="1"/>
      <protection/>
    </xf>
    <xf numFmtId="0" fontId="9" fillId="0" borderId="31" xfId="19" applyFont="1" applyFill="1" applyBorder="1" applyAlignment="1">
      <alignment wrapText="1"/>
      <protection/>
    </xf>
    <xf numFmtId="0" fontId="2" fillId="0" borderId="43" xfId="18" applyFont="1" applyBorder="1">
      <alignment/>
      <protection/>
    </xf>
    <xf numFmtId="0" fontId="14" fillId="2" borderId="3" xfId="18" applyFont="1" applyFill="1" applyBorder="1" applyAlignment="1">
      <alignment horizontal="center" vertical="center"/>
      <protection/>
    </xf>
    <xf numFmtId="0" fontId="14" fillId="2" borderId="1" xfId="18" applyFont="1" applyFill="1" applyBorder="1" applyAlignment="1">
      <alignment horizontal="center" vertical="center"/>
      <protection/>
    </xf>
    <xf numFmtId="0" fontId="2" fillId="0" borderId="33" xfId="18" applyFont="1" applyBorder="1">
      <alignment/>
      <protection/>
    </xf>
    <xf numFmtId="0" fontId="2" fillId="0" borderId="49" xfId="18" applyFont="1" applyBorder="1">
      <alignment/>
      <protection/>
    </xf>
    <xf numFmtId="0" fontId="9" fillId="0" borderId="19" xfId="19" applyFont="1" applyFill="1" applyBorder="1" applyAlignment="1">
      <alignment wrapText="1"/>
      <protection/>
    </xf>
    <xf numFmtId="0" fontId="9" fillId="0" borderId="27" xfId="19" applyFont="1" applyFill="1" applyBorder="1" applyAlignment="1">
      <alignment wrapText="1"/>
      <protection/>
    </xf>
    <xf numFmtId="0" fontId="9" fillId="0" borderId="18" xfId="19" applyFont="1" applyFill="1" applyBorder="1" applyAlignment="1">
      <alignment vertical="center" wrapText="1"/>
      <protection/>
    </xf>
    <xf numFmtId="0" fontId="9" fillId="0" borderId="14" xfId="19" applyFont="1" applyFill="1" applyBorder="1" applyAlignment="1">
      <alignment vertical="center" wrapText="1"/>
      <protection/>
    </xf>
    <xf numFmtId="0" fontId="9" fillId="0" borderId="6" xfId="19" applyFont="1" applyFill="1" applyBorder="1" applyAlignment="1">
      <alignment vertical="center" wrapText="1"/>
      <protection/>
    </xf>
    <xf numFmtId="0" fontId="9" fillId="0" borderId="32" xfId="19" applyFont="1" applyFill="1" applyBorder="1" applyAlignment="1">
      <alignment vertical="center" wrapText="1"/>
      <protection/>
    </xf>
    <xf numFmtId="0" fontId="9" fillId="0" borderId="40" xfId="18" applyFont="1" applyFill="1" applyBorder="1" applyAlignment="1">
      <alignment horizontal="center" vertical="center"/>
      <protection/>
    </xf>
    <xf numFmtId="0" fontId="9" fillId="0" borderId="57" xfId="18" applyFont="1" applyFill="1" applyBorder="1" applyAlignment="1">
      <alignment horizontal="center" vertical="center"/>
      <protection/>
    </xf>
    <xf numFmtId="0" fontId="9" fillId="0" borderId="58" xfId="18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22" xfId="19" applyFont="1" applyFill="1" applyBorder="1" applyAlignment="1">
      <alignment horizontal="center" vertical="center" textRotation="90" shrinkToFit="1"/>
      <protection/>
    </xf>
    <xf numFmtId="0" fontId="18" fillId="0" borderId="35" xfId="19" applyFont="1" applyFill="1" applyBorder="1" applyAlignment="1">
      <alignment horizontal="center" vertical="center" textRotation="90" shrinkToFit="1"/>
      <protection/>
    </xf>
    <xf numFmtId="0" fontId="18" fillId="0" borderId="28" xfId="19" applyFont="1" applyFill="1" applyBorder="1" applyAlignment="1">
      <alignment horizontal="center" vertical="center" textRotation="90" shrinkToFit="1"/>
      <protection/>
    </xf>
    <xf numFmtId="0" fontId="6" fillId="0" borderId="31" xfId="19" applyFont="1" applyFill="1" applyBorder="1" applyAlignment="1">
      <alignment horizontal="center"/>
      <protection/>
    </xf>
    <xf numFmtId="0" fontId="6" fillId="0" borderId="33" xfId="19" applyFont="1" applyFill="1" applyBorder="1" applyAlignment="1">
      <alignment horizontal="center"/>
      <protection/>
    </xf>
    <xf numFmtId="0" fontId="5" fillId="0" borderId="31" xfId="18" applyFont="1" applyFill="1" applyBorder="1" applyAlignment="1">
      <alignment horizontal="center" vertical="top" wrapText="1"/>
      <protection/>
    </xf>
    <xf numFmtId="0" fontId="5" fillId="0" borderId="9" xfId="18" applyFont="1" applyFill="1" applyBorder="1" applyAlignment="1">
      <alignment horizontal="center" vertical="top" wrapText="1"/>
      <protection/>
    </xf>
    <xf numFmtId="0" fontId="5" fillId="0" borderId="34" xfId="18" applyFont="1" applyFill="1" applyBorder="1" applyAlignment="1">
      <alignment horizontal="center" vertical="top" wrapText="1"/>
      <protection/>
    </xf>
    <xf numFmtId="0" fontId="24" fillId="0" borderId="0" xfId="18" applyFont="1" applyAlignment="1">
      <alignment horizontal="left"/>
      <protection/>
    </xf>
    <xf numFmtId="0" fontId="2" fillId="0" borderId="59" xfId="18" applyFont="1" applyBorder="1" applyAlignment="1">
      <alignment horizontal="center" vertical="center" textRotation="90"/>
      <protection/>
    </xf>
    <xf numFmtId="0" fontId="19" fillId="0" borderId="60" xfId="0" applyFont="1" applyBorder="1" applyAlignment="1">
      <alignment horizontal="center" vertical="center" textRotation="90"/>
    </xf>
    <xf numFmtId="0" fontId="19" fillId="0" borderId="49" xfId="0" applyFont="1" applyBorder="1" applyAlignment="1">
      <alignment horizontal="center" vertical="center" textRotation="90"/>
    </xf>
    <xf numFmtId="0" fontId="5" fillId="0" borderId="6" xfId="18" applyFont="1" applyFill="1" applyBorder="1" applyAlignment="1">
      <alignment horizontal="center" vertical="center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33" xfId="18" applyFont="1" applyBorder="1" applyAlignment="1">
      <alignment horizontal="center" vertical="center" wrapText="1"/>
      <protection/>
    </xf>
    <xf numFmtId="0" fontId="2" fillId="0" borderId="40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2" fillId="0" borderId="12" xfId="18" applyFont="1" applyBorder="1" applyAlignment="1">
      <alignment horizontal="center"/>
      <protection/>
    </xf>
    <xf numFmtId="0" fontId="10" fillId="0" borderId="0" xfId="18" applyFont="1" applyAlignment="1">
      <alignment horizontal="left"/>
      <protection/>
    </xf>
    <xf numFmtId="0" fontId="10" fillId="0" borderId="18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15" xfId="18" applyFont="1" applyBorder="1" applyAlignment="1">
      <alignment horizontal="center" vertical="center"/>
      <protection/>
    </xf>
    <xf numFmtId="0" fontId="16" fillId="0" borderId="2" xfId="19" applyFont="1" applyFill="1" applyBorder="1" applyAlignment="1">
      <alignment horizontal="center" vertical="center" shrinkToFit="1"/>
      <protection/>
    </xf>
    <xf numFmtId="0" fontId="16" fillId="0" borderId="3" xfId="19" applyFont="1" applyFill="1" applyBorder="1" applyAlignment="1">
      <alignment horizontal="center" vertical="center" shrinkToFit="1"/>
      <protection/>
    </xf>
    <xf numFmtId="0" fontId="16" fillId="0" borderId="1" xfId="19" applyFont="1" applyFill="1" applyBorder="1" applyAlignment="1">
      <alignment horizontal="center" vertical="center" shrinkToFit="1"/>
      <protection/>
    </xf>
    <xf numFmtId="0" fontId="16" fillId="0" borderId="61" xfId="19" applyFont="1" applyFill="1" applyBorder="1" applyAlignment="1">
      <alignment horizontal="center" vertical="center" shrinkToFit="1"/>
      <protection/>
    </xf>
    <xf numFmtId="0" fontId="16" fillId="0" borderId="62" xfId="19" applyFont="1" applyFill="1" applyBorder="1" applyAlignment="1">
      <alignment horizontal="center" vertical="center" shrinkToFit="1"/>
      <protection/>
    </xf>
    <xf numFmtId="0" fontId="16" fillId="0" borderId="30" xfId="19" applyFont="1" applyFill="1" applyBorder="1" applyAlignment="1">
      <alignment horizontal="center" vertical="center" shrinkToFit="1"/>
      <protection/>
    </xf>
    <xf numFmtId="0" fontId="10" fillId="0" borderId="0" xfId="18" applyFont="1" applyAlignment="1">
      <alignment horizontal="center"/>
      <protection/>
    </xf>
    <xf numFmtId="0" fontId="19" fillId="0" borderId="0" xfId="0" applyFont="1" applyAlignment="1">
      <alignment/>
    </xf>
    <xf numFmtId="0" fontId="10" fillId="0" borderId="40" xfId="18" applyFont="1" applyBorder="1" applyAlignment="1">
      <alignment horizontal="center" vertical="center"/>
      <protection/>
    </xf>
    <xf numFmtId="0" fontId="10" fillId="0" borderId="57" xfId="18" applyFont="1" applyBorder="1" applyAlignment="1">
      <alignment horizontal="center" vertical="center"/>
      <protection/>
    </xf>
    <xf numFmtId="0" fontId="10" fillId="0" borderId="55" xfId="18" applyFont="1" applyBorder="1" applyAlignment="1">
      <alignment horizontal="center" vertical="center"/>
      <protection/>
    </xf>
    <xf numFmtId="0" fontId="16" fillId="0" borderId="22" xfId="19" applyFont="1" applyFill="1" applyBorder="1" applyAlignment="1">
      <alignment horizontal="center" vertical="center" shrinkToFit="1"/>
      <protection/>
    </xf>
    <xf numFmtId="0" fontId="16" fillId="0" borderId="35" xfId="19" applyFont="1" applyFill="1" applyBorder="1" applyAlignment="1">
      <alignment horizontal="center" vertical="center" shrinkToFit="1"/>
      <protection/>
    </xf>
    <xf numFmtId="0" fontId="16" fillId="0" borderId="28" xfId="19" applyFont="1" applyFill="1" applyBorder="1" applyAlignment="1">
      <alignment horizontal="center" vertical="center" shrinkToFit="1"/>
      <protection/>
    </xf>
    <xf numFmtId="0" fontId="16" fillId="0" borderId="59" xfId="19" applyFont="1" applyFill="1" applyBorder="1" applyAlignment="1">
      <alignment horizontal="center" vertical="center" shrinkToFit="1"/>
      <protection/>
    </xf>
    <xf numFmtId="0" fontId="16" fillId="0" borderId="60" xfId="19" applyFont="1" applyFill="1" applyBorder="1" applyAlignment="1">
      <alignment horizontal="center" vertical="center" shrinkToFit="1"/>
      <protection/>
    </xf>
    <xf numFmtId="0" fontId="5" fillId="0" borderId="31" xfId="18" applyFont="1" applyBorder="1" applyAlignment="1">
      <alignment horizontal="center" vertical="top" wrapText="1"/>
      <protection/>
    </xf>
    <xf numFmtId="0" fontId="5" fillId="0" borderId="9" xfId="18" applyFont="1" applyBorder="1" applyAlignment="1">
      <alignment horizontal="center" vertical="top" wrapText="1"/>
      <protection/>
    </xf>
    <xf numFmtId="0" fontId="5" fillId="0" borderId="34" xfId="18" applyFont="1" applyBorder="1" applyAlignment="1">
      <alignment horizontal="center" vertical="top" wrapText="1"/>
      <protection/>
    </xf>
    <xf numFmtId="0" fontId="5" fillId="0" borderId="63" xfId="18" applyFont="1" applyBorder="1" applyAlignment="1">
      <alignment horizontal="center" wrapText="1"/>
      <protection/>
    </xf>
    <xf numFmtId="0" fontId="5" fillId="0" borderId="0" xfId="18" applyFont="1" applyBorder="1" applyAlignment="1">
      <alignment horizontal="center" wrapText="1"/>
      <protection/>
    </xf>
    <xf numFmtId="0" fontId="5" fillId="0" borderId="60" xfId="18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4" fillId="0" borderId="0" xfId="18" applyFont="1" applyAlignment="1">
      <alignment horizontal="center"/>
      <protection/>
    </xf>
    <xf numFmtId="0" fontId="0" fillId="0" borderId="0" xfId="0" applyAlignment="1">
      <alignment/>
    </xf>
    <xf numFmtId="0" fontId="10" fillId="0" borderId="22" xfId="18" applyFont="1" applyBorder="1" applyAlignment="1">
      <alignment horizontal="center" vertical="center"/>
      <protection/>
    </xf>
    <xf numFmtId="0" fontId="10" fillId="0" borderId="35" xfId="18" applyFont="1" applyBorder="1" applyAlignment="1">
      <alignment horizontal="center" vertical="center"/>
      <protection/>
    </xf>
    <xf numFmtId="0" fontId="10" fillId="0" borderId="28" xfId="18" applyFont="1" applyBorder="1" applyAlignment="1">
      <alignment horizontal="center" vertical="center"/>
      <protection/>
    </xf>
    <xf numFmtId="0" fontId="16" fillId="2" borderId="13" xfId="19" applyFont="1" applyFill="1" applyBorder="1" applyAlignment="1">
      <alignment horizontal="center" vertical="center" shrinkToFit="1"/>
      <protection/>
    </xf>
    <xf numFmtId="0" fontId="16" fillId="2" borderId="33" xfId="19" applyFont="1" applyFill="1" applyBorder="1" applyAlignment="1">
      <alignment horizontal="center" vertical="center" shrinkToFit="1"/>
      <protection/>
    </xf>
    <xf numFmtId="0" fontId="16" fillId="2" borderId="16" xfId="19" applyFont="1" applyFill="1" applyBorder="1" applyAlignment="1">
      <alignment horizontal="center" vertical="center" shrinkToFit="1"/>
      <protection/>
    </xf>
    <xf numFmtId="0" fontId="16" fillId="2" borderId="61" xfId="19" applyFont="1" applyFill="1" applyBorder="1" applyAlignment="1">
      <alignment horizontal="center" vertical="center" shrinkToFit="1"/>
      <protection/>
    </xf>
    <xf numFmtId="0" fontId="16" fillId="2" borderId="62" xfId="19" applyFont="1" applyFill="1" applyBorder="1" applyAlignment="1">
      <alignment horizontal="center" vertical="center" shrinkToFit="1"/>
      <protection/>
    </xf>
    <xf numFmtId="0" fontId="16" fillId="2" borderId="30" xfId="19" applyFont="1" applyFill="1" applyBorder="1" applyAlignment="1">
      <alignment horizontal="center" vertical="center" shrinkToFit="1"/>
      <protection/>
    </xf>
    <xf numFmtId="0" fontId="5" fillId="0" borderId="63" xfId="18" applyFont="1" applyBorder="1" applyAlignment="1">
      <alignment horizontal="center" wrapText="1"/>
      <protection/>
    </xf>
    <xf numFmtId="0" fontId="5" fillId="0" borderId="0" xfId="18" applyFont="1" applyBorder="1" applyAlignment="1">
      <alignment horizontal="center" wrapText="1"/>
      <protection/>
    </xf>
    <xf numFmtId="0" fontId="5" fillId="0" borderId="60" xfId="18" applyFont="1" applyBorder="1" applyAlignment="1">
      <alignment horizontal="center" wrapText="1"/>
      <protection/>
    </xf>
    <xf numFmtId="0" fontId="13" fillId="0" borderId="0" xfId="18" applyFont="1" applyAlignment="1">
      <alignment horizontal="left"/>
      <protection/>
    </xf>
    <xf numFmtId="0" fontId="18" fillId="2" borderId="22" xfId="19" applyFont="1" applyFill="1" applyBorder="1" applyAlignment="1">
      <alignment horizontal="center" vertical="center" textRotation="90" shrinkToFit="1"/>
      <protection/>
    </xf>
    <xf numFmtId="0" fontId="18" fillId="2" borderId="35" xfId="19" applyFont="1" applyFill="1" applyBorder="1" applyAlignment="1">
      <alignment horizontal="center" vertical="center" textRotation="90" shrinkToFit="1"/>
      <protection/>
    </xf>
    <xf numFmtId="0" fontId="18" fillId="2" borderId="28" xfId="19" applyFont="1" applyFill="1" applyBorder="1" applyAlignment="1">
      <alignment horizontal="center" vertical="center" textRotation="90" shrinkToFit="1"/>
      <protection/>
    </xf>
    <xf numFmtId="0" fontId="10" fillId="0" borderId="7" xfId="18" applyFont="1" applyFill="1" applyBorder="1" applyAlignment="1">
      <alignment vertical="top" wrapText="1"/>
      <protection/>
    </xf>
    <xf numFmtId="0" fontId="19" fillId="0" borderId="49" xfId="0" applyFont="1" applyFill="1" applyBorder="1" applyAlignment="1">
      <alignment wrapText="1"/>
    </xf>
    <xf numFmtId="0" fontId="5" fillId="0" borderId="31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34" xfId="18" applyFont="1" applyBorder="1" applyAlignment="1">
      <alignment horizontal="center" vertical="center" wrapText="1"/>
      <protection/>
    </xf>
    <xf numFmtId="0" fontId="10" fillId="0" borderId="9" xfId="19" applyFont="1" applyFill="1" applyBorder="1" applyAlignment="1">
      <alignment vertical="center" wrapText="1"/>
      <protection/>
    </xf>
    <xf numFmtId="0" fontId="19" fillId="0" borderId="34" xfId="0" applyFont="1" applyFill="1" applyBorder="1" applyAlignment="1">
      <alignment vertical="center" wrapText="1"/>
    </xf>
    <xf numFmtId="0" fontId="20" fillId="0" borderId="57" xfId="19" applyFont="1" applyFill="1" applyBorder="1" applyAlignment="1">
      <alignment horizontal="left" vertical="top"/>
      <protection/>
    </xf>
    <xf numFmtId="0" fontId="20" fillId="0" borderId="34" xfId="19" applyFont="1" applyFill="1" applyBorder="1" applyAlignment="1">
      <alignment horizontal="left" vertical="top"/>
      <protection/>
    </xf>
    <xf numFmtId="0" fontId="16" fillId="0" borderId="13" xfId="19" applyFont="1" applyFill="1" applyBorder="1" applyAlignment="1">
      <alignment horizontal="center" vertical="center" shrinkToFit="1"/>
      <protection/>
    </xf>
    <xf numFmtId="0" fontId="16" fillId="0" borderId="33" xfId="19" applyFont="1" applyFill="1" applyBorder="1" applyAlignment="1">
      <alignment horizontal="center" vertical="center" shrinkToFit="1"/>
      <protection/>
    </xf>
    <xf numFmtId="0" fontId="16" fillId="0" borderId="16" xfId="19" applyFont="1" applyFill="1" applyBorder="1" applyAlignment="1">
      <alignment horizontal="center" vertical="center" shrinkToFit="1"/>
      <protection/>
    </xf>
    <xf numFmtId="0" fontId="2" fillId="0" borderId="51" xfId="18" applyFont="1" applyBorder="1" applyAlignment="1">
      <alignment horizontal="center" vertical="center" textRotation="90"/>
      <protection/>
    </xf>
    <xf numFmtId="0" fontId="19" fillId="0" borderId="64" xfId="0" applyFont="1" applyBorder="1" applyAlignment="1">
      <alignment horizontal="center" vertical="center" textRotation="90"/>
    </xf>
    <xf numFmtId="0" fontId="19" fillId="0" borderId="43" xfId="0" applyFont="1" applyBorder="1" applyAlignment="1">
      <alignment horizontal="center" vertical="center" textRotation="90"/>
    </xf>
    <xf numFmtId="0" fontId="9" fillId="0" borderId="13" xfId="19" applyFont="1" applyFill="1" applyBorder="1" applyAlignment="1">
      <alignment vertical="center" wrapText="1"/>
      <protection/>
    </xf>
    <xf numFmtId="0" fontId="18" fillId="0" borderId="3" xfId="19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Годовой план" xfId="18"/>
    <cellStyle name="Обычный_Уч.план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5" name="TextBox 5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6" name="TextBox 6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7" name="TextBox 7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8" name="TextBox 8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9" name="TextBox 9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0" name="TextBox 10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26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975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25</xdr:row>
      <xdr:rowOff>0</xdr:rowOff>
    </xdr:from>
    <xdr:ext cx="104775" cy="228600"/>
    <xdr:sp>
      <xdr:nvSpPr>
        <xdr:cNvPr id="13" name="TextBox 13"/>
        <xdr:cNvSpPr txBox="1">
          <a:spLocks noChangeArrowheads="1"/>
        </xdr:cNvSpPr>
      </xdr:nvSpPr>
      <xdr:spPr>
        <a:xfrm>
          <a:off x="542925" y="9553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5" name="TextBox 5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6" name="TextBox 6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7" name="TextBox 7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8" name="TextBox 8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9" name="TextBox 9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0" name="TextBox 10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27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052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26</xdr:row>
      <xdr:rowOff>0</xdr:rowOff>
    </xdr:from>
    <xdr:ext cx="104775" cy="228600"/>
    <xdr:sp>
      <xdr:nvSpPr>
        <xdr:cNvPr id="13" name="TextBox 13"/>
        <xdr:cNvSpPr txBox="1">
          <a:spLocks noChangeArrowheads="1"/>
        </xdr:cNvSpPr>
      </xdr:nvSpPr>
      <xdr:spPr>
        <a:xfrm>
          <a:off x="542925" y="10325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9" name="TextBox 9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0" name="TextBox 10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1" name="TextBox 1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29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2706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3" name="TextBox 3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5" name="TextBox 5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6" name="TextBox 6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7" name="TextBox 7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8" name="TextBox 8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9" name="TextBox 9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0" name="TextBox 10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27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0839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3" name="TextBox 13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5" name="TextBox 15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6" name="TextBox 16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7" name="TextBox 17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8" name="TextBox 18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19" name="TextBox 19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0" name="TextBox 20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1" name="TextBox 21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2" name="TextBox 22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28600"/>
    <xdr:sp>
      <xdr:nvSpPr>
        <xdr:cNvPr id="23" name="TextBox 23"/>
        <xdr:cNvSpPr txBox="1">
          <a:spLocks noChangeArrowheads="1"/>
        </xdr:cNvSpPr>
      </xdr:nvSpPr>
      <xdr:spPr>
        <a:xfrm>
          <a:off x="0" y="457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9" name="TextBox 9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0" name="TextBox 10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1" name="TextBox 1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31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2534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9" name="TextBox 9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0" name="TextBox 10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1" name="TextBox 11"/>
        <xdr:cNvSpPr txBox="1">
          <a:spLocks noChangeArrowheads="1"/>
        </xdr:cNvSpPr>
      </xdr:nvSpPr>
      <xdr:spPr>
        <a:xfrm>
          <a:off x="0" y="485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33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419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9" name="TextBox 9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0" name="TextBox 10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1" name="TextBox 11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38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4039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12</xdr:row>
      <xdr:rowOff>0</xdr:rowOff>
    </xdr:from>
    <xdr:ext cx="104775" cy="228600"/>
    <xdr:sp>
      <xdr:nvSpPr>
        <xdr:cNvPr id="13" name="TextBox 13"/>
        <xdr:cNvSpPr txBox="1">
          <a:spLocks noChangeArrowheads="1"/>
        </xdr:cNvSpPr>
      </xdr:nvSpPr>
      <xdr:spPr>
        <a:xfrm>
          <a:off x="4152900" y="4819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12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4152900" y="4819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12</xdr:row>
      <xdr:rowOff>0</xdr:rowOff>
    </xdr:from>
    <xdr:ext cx="104775" cy="228600"/>
    <xdr:sp>
      <xdr:nvSpPr>
        <xdr:cNvPr id="15" name="TextBox 15"/>
        <xdr:cNvSpPr txBox="1">
          <a:spLocks noChangeArrowheads="1"/>
        </xdr:cNvSpPr>
      </xdr:nvSpPr>
      <xdr:spPr>
        <a:xfrm>
          <a:off x="4152900" y="4819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12</xdr:row>
      <xdr:rowOff>0</xdr:rowOff>
    </xdr:from>
    <xdr:ext cx="104775" cy="228600"/>
    <xdr:sp>
      <xdr:nvSpPr>
        <xdr:cNvPr id="16" name="TextBox 16"/>
        <xdr:cNvSpPr txBox="1">
          <a:spLocks noChangeArrowheads="1"/>
        </xdr:cNvSpPr>
      </xdr:nvSpPr>
      <xdr:spPr>
        <a:xfrm>
          <a:off x="4152900" y="4819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4" name="TextBox 4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5" name="TextBox 5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6" name="TextBox 6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7" name="TextBox 7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8" name="TextBox 8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9" name="TextBox 9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0" name="TextBox 10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04775" cy="219075"/>
    <xdr:sp>
      <xdr:nvSpPr>
        <xdr:cNvPr id="11" name="TextBox 11"/>
        <xdr:cNvSpPr txBox="1">
          <a:spLocks noChangeArrowheads="1"/>
        </xdr:cNvSpPr>
      </xdr:nvSpPr>
      <xdr:spPr>
        <a:xfrm>
          <a:off x="0" y="4286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40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542925" y="15754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14</xdr:row>
      <xdr:rowOff>0</xdr:rowOff>
    </xdr:from>
    <xdr:ext cx="104775" cy="228600"/>
    <xdr:sp>
      <xdr:nvSpPr>
        <xdr:cNvPr id="13" name="TextBox 13"/>
        <xdr:cNvSpPr txBox="1">
          <a:spLocks noChangeArrowheads="1"/>
        </xdr:cNvSpPr>
      </xdr:nvSpPr>
      <xdr:spPr>
        <a:xfrm>
          <a:off x="4010025" y="582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14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4010025" y="582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14</xdr:row>
      <xdr:rowOff>0</xdr:rowOff>
    </xdr:from>
    <xdr:ext cx="104775" cy="228600"/>
    <xdr:sp>
      <xdr:nvSpPr>
        <xdr:cNvPr id="15" name="TextBox 15"/>
        <xdr:cNvSpPr txBox="1">
          <a:spLocks noChangeArrowheads="1"/>
        </xdr:cNvSpPr>
      </xdr:nvSpPr>
      <xdr:spPr>
        <a:xfrm>
          <a:off x="4010025" y="582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14</xdr:row>
      <xdr:rowOff>0</xdr:rowOff>
    </xdr:from>
    <xdr:ext cx="104775" cy="228600"/>
    <xdr:sp>
      <xdr:nvSpPr>
        <xdr:cNvPr id="16" name="TextBox 16"/>
        <xdr:cNvSpPr txBox="1">
          <a:spLocks noChangeArrowheads="1"/>
        </xdr:cNvSpPr>
      </xdr:nvSpPr>
      <xdr:spPr>
        <a:xfrm>
          <a:off x="4010025" y="582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view="pageBreakPreview" zoomScale="75" zoomScaleNormal="75" zoomScaleSheetLayoutView="75" workbookViewId="0" topLeftCell="B1">
      <selection activeCell="X21" sqref="X21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32.8515625" style="1" customWidth="1"/>
    <col min="4" max="4" width="35.140625" style="1" customWidth="1"/>
    <col min="5" max="5" width="7.00390625" style="1" customWidth="1"/>
    <col min="6" max="6" width="5.8515625" style="1" customWidth="1"/>
    <col min="7" max="7" width="5.140625" style="1" customWidth="1"/>
    <col min="8" max="8" width="6.28125" style="1" customWidth="1"/>
    <col min="9" max="9" width="5.8515625" style="1" customWidth="1"/>
    <col min="10" max="10" width="10.140625" style="1" customWidth="1"/>
    <col min="11" max="11" width="7.7109375" style="1" customWidth="1"/>
    <col min="12" max="12" width="5.8515625" style="1" customWidth="1"/>
    <col min="13" max="13" width="4.8515625" style="1" customWidth="1"/>
    <col min="14" max="14" width="6.421875" style="1" customWidth="1"/>
    <col min="15" max="15" width="8.28125" style="1" customWidth="1"/>
    <col min="16" max="16" width="11.140625" style="1" customWidth="1"/>
    <col min="17" max="17" width="6.28125" style="1" customWidth="1"/>
    <col min="18" max="18" width="5.7109375" style="1" customWidth="1"/>
    <col min="19" max="19" width="5.421875" style="1" customWidth="1"/>
    <col min="20" max="20" width="6.140625" style="1" customWidth="1"/>
    <col min="21" max="21" width="6.8515625" style="1" customWidth="1"/>
    <col min="22" max="22" width="9.57421875" style="1" customWidth="1"/>
    <col min="23" max="23" width="8.421875" style="1" customWidth="1"/>
    <col min="24" max="24" width="5.8515625" style="1" customWidth="1"/>
    <col min="25" max="25" width="6.421875" style="1" customWidth="1"/>
    <col min="26" max="26" width="5.7109375" style="1" customWidth="1"/>
    <col min="27" max="27" width="6.7109375" style="1" customWidth="1"/>
    <col min="28" max="28" width="9.140625" style="1" customWidth="1"/>
    <col min="29" max="29" width="8.140625" style="1" customWidth="1"/>
    <col min="30" max="30" width="22.28125" style="1" customWidth="1"/>
    <col min="31" max="16384" width="9.140625" style="1" customWidth="1"/>
  </cols>
  <sheetData>
    <row r="1" spans="2:30" ht="18">
      <c r="B1" s="327" t="s">
        <v>182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73"/>
      <c r="AD1" s="57"/>
    </row>
    <row r="2" spans="2:30" ht="18">
      <c r="B2" s="57"/>
      <c r="C2" s="194" t="s">
        <v>183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57"/>
      <c r="W2" s="57"/>
      <c r="X2" s="57"/>
      <c r="Y2" s="9" t="s">
        <v>51</v>
      </c>
      <c r="Z2" s="57"/>
      <c r="AA2" s="57"/>
      <c r="AB2" s="57"/>
      <c r="AC2" s="57"/>
      <c r="AD2" s="57"/>
    </row>
    <row r="3" spans="2:30" ht="18.75" thickBot="1">
      <c r="B3" s="57"/>
      <c r="C3" s="7"/>
      <c r="D3" s="313"/>
      <c r="E3" s="304"/>
      <c r="F3" s="304"/>
      <c r="G3" s="304"/>
      <c r="H3" s="74"/>
      <c r="I3" s="75"/>
      <c r="J3" s="75"/>
      <c r="K3" s="75"/>
      <c r="L3" s="74"/>
      <c r="M3" s="57"/>
      <c r="N3" s="57"/>
      <c r="O3" s="57"/>
      <c r="P3" s="76"/>
      <c r="Q3" s="7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8">
      <c r="B4" s="328" t="s">
        <v>0</v>
      </c>
      <c r="C4" s="331" t="s">
        <v>1</v>
      </c>
      <c r="D4" s="334" t="s">
        <v>2</v>
      </c>
      <c r="E4" s="305" t="s">
        <v>3</v>
      </c>
      <c r="F4" s="118" t="s">
        <v>131</v>
      </c>
      <c r="G4" s="119"/>
      <c r="H4" s="119"/>
      <c r="I4" s="119"/>
      <c r="J4" s="119"/>
      <c r="K4" s="120"/>
      <c r="L4" s="324" t="s">
        <v>123</v>
      </c>
      <c r="M4" s="325"/>
      <c r="N4" s="325"/>
      <c r="O4" s="325"/>
      <c r="P4" s="325"/>
      <c r="Q4" s="326"/>
      <c r="R4" s="105" t="s">
        <v>132</v>
      </c>
      <c r="S4" s="106"/>
      <c r="T4" s="106"/>
      <c r="U4" s="106"/>
      <c r="V4" s="107"/>
      <c r="W4" s="31"/>
      <c r="X4" s="105" t="s">
        <v>143</v>
      </c>
      <c r="Y4" s="106"/>
      <c r="Z4" s="106"/>
      <c r="AA4" s="106"/>
      <c r="AB4" s="107"/>
      <c r="AC4" s="32"/>
      <c r="AD4" s="314" t="s">
        <v>4</v>
      </c>
    </row>
    <row r="5" spans="2:30" ht="51.75" customHeight="1">
      <c r="B5" s="329"/>
      <c r="C5" s="332"/>
      <c r="D5" s="335"/>
      <c r="E5" s="306"/>
      <c r="F5" s="317" t="s">
        <v>5</v>
      </c>
      <c r="G5" s="318"/>
      <c r="H5" s="318"/>
      <c r="I5" s="310" t="s">
        <v>133</v>
      </c>
      <c r="J5" s="311"/>
      <c r="K5" s="312"/>
      <c r="L5" s="323" t="s">
        <v>5</v>
      </c>
      <c r="M5" s="320"/>
      <c r="N5" s="320"/>
      <c r="O5" s="310" t="s">
        <v>133</v>
      </c>
      <c r="P5" s="311"/>
      <c r="Q5" s="312"/>
      <c r="R5" s="319" t="s">
        <v>5</v>
      </c>
      <c r="S5" s="320"/>
      <c r="T5" s="320"/>
      <c r="U5" s="310" t="s">
        <v>134</v>
      </c>
      <c r="V5" s="311"/>
      <c r="W5" s="312"/>
      <c r="X5" s="321" t="s">
        <v>5</v>
      </c>
      <c r="Y5" s="322"/>
      <c r="Z5" s="322"/>
      <c r="AA5" s="310" t="s">
        <v>135</v>
      </c>
      <c r="AB5" s="311"/>
      <c r="AC5" s="312"/>
      <c r="AD5" s="315"/>
    </row>
    <row r="6" spans="2:30" ht="91.5" customHeight="1" thickBot="1">
      <c r="B6" s="330"/>
      <c r="C6" s="333"/>
      <c r="D6" s="336"/>
      <c r="E6" s="307"/>
      <c r="F6" s="121" t="s">
        <v>6</v>
      </c>
      <c r="G6" s="122" t="s">
        <v>7</v>
      </c>
      <c r="H6" s="122" t="s">
        <v>8</v>
      </c>
      <c r="I6" s="123" t="s">
        <v>45</v>
      </c>
      <c r="J6" s="124" t="s">
        <v>46</v>
      </c>
      <c r="K6" s="125" t="s">
        <v>95</v>
      </c>
      <c r="L6" s="35" t="s">
        <v>6</v>
      </c>
      <c r="M6" s="34" t="s">
        <v>7</v>
      </c>
      <c r="N6" s="34" t="s">
        <v>8</v>
      </c>
      <c r="O6" s="123" t="s">
        <v>45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18">
      <c r="B7" s="161">
        <v>1</v>
      </c>
      <c r="C7" s="247" t="s">
        <v>130</v>
      </c>
      <c r="D7" s="186" t="s">
        <v>16</v>
      </c>
      <c r="E7" s="27">
        <v>180</v>
      </c>
      <c r="F7" s="126"/>
      <c r="G7" s="127"/>
      <c r="H7" s="127">
        <v>3</v>
      </c>
      <c r="I7" s="128"/>
      <c r="J7" s="129">
        <v>1</v>
      </c>
      <c r="K7" s="130">
        <v>45</v>
      </c>
      <c r="L7" s="68"/>
      <c r="M7" s="38"/>
      <c r="N7" s="38">
        <v>3</v>
      </c>
      <c r="O7" s="11" t="s">
        <v>29</v>
      </c>
      <c r="P7" s="38">
        <v>1</v>
      </c>
      <c r="Q7" s="77">
        <v>45</v>
      </c>
      <c r="R7" s="37"/>
      <c r="S7" s="38"/>
      <c r="T7" s="38">
        <v>3</v>
      </c>
      <c r="U7" s="11"/>
      <c r="V7" s="38">
        <v>1</v>
      </c>
      <c r="W7" s="44">
        <v>45</v>
      </c>
      <c r="X7" s="37"/>
      <c r="Y7" s="38"/>
      <c r="Z7" s="38">
        <v>3</v>
      </c>
      <c r="AA7" s="11" t="s">
        <v>47</v>
      </c>
      <c r="AB7" s="38">
        <v>1</v>
      </c>
      <c r="AC7" s="40">
        <v>45</v>
      </c>
      <c r="AD7" s="46"/>
    </row>
    <row r="8" spans="2:30" ht="26.25" customHeight="1">
      <c r="B8" s="182">
        <v>2</v>
      </c>
      <c r="C8" s="248" t="s">
        <v>12</v>
      </c>
      <c r="D8" s="187" t="s">
        <v>17</v>
      </c>
      <c r="E8" s="23"/>
      <c r="F8" s="131"/>
      <c r="G8" s="132"/>
      <c r="H8" s="132">
        <v>4</v>
      </c>
      <c r="I8" s="133"/>
      <c r="J8" s="134">
        <v>1</v>
      </c>
      <c r="K8" s="135"/>
      <c r="L8" s="82"/>
      <c r="M8" s="79"/>
      <c r="N8" s="79">
        <v>4</v>
      </c>
      <c r="O8" s="13"/>
      <c r="P8" s="79">
        <v>1</v>
      </c>
      <c r="Q8" s="195"/>
      <c r="R8" s="78"/>
      <c r="S8" s="79"/>
      <c r="T8" s="79">
        <v>4</v>
      </c>
      <c r="U8" s="13"/>
      <c r="V8" s="79">
        <v>1</v>
      </c>
      <c r="W8" s="84"/>
      <c r="X8" s="78"/>
      <c r="Y8" s="79"/>
      <c r="Z8" s="79">
        <v>4</v>
      </c>
      <c r="AA8" s="13" t="s">
        <v>29</v>
      </c>
      <c r="AB8" s="79">
        <v>1</v>
      </c>
      <c r="AC8" s="81"/>
      <c r="AD8" s="85"/>
    </row>
    <row r="9" spans="2:30" ht="23.25" customHeight="1">
      <c r="B9" s="155">
        <v>3</v>
      </c>
      <c r="C9" s="249" t="s">
        <v>13</v>
      </c>
      <c r="D9" s="188" t="s">
        <v>18</v>
      </c>
      <c r="E9" s="23">
        <v>216</v>
      </c>
      <c r="F9" s="136">
        <v>4</v>
      </c>
      <c r="G9" s="137"/>
      <c r="H9" s="137">
        <v>2</v>
      </c>
      <c r="I9" s="133"/>
      <c r="J9" s="138">
        <v>2</v>
      </c>
      <c r="K9" s="135">
        <v>54</v>
      </c>
      <c r="L9" s="41">
        <v>4</v>
      </c>
      <c r="M9" s="42"/>
      <c r="N9" s="42">
        <v>2</v>
      </c>
      <c r="O9" s="13" t="s">
        <v>29</v>
      </c>
      <c r="P9" s="42">
        <v>2</v>
      </c>
      <c r="Q9" s="43">
        <v>54</v>
      </c>
      <c r="R9" s="47">
        <v>2</v>
      </c>
      <c r="S9" s="42"/>
      <c r="T9" s="42">
        <v>2</v>
      </c>
      <c r="U9" s="13"/>
      <c r="V9" s="42">
        <v>2</v>
      </c>
      <c r="W9" s="49">
        <v>54</v>
      </c>
      <c r="X9" s="47">
        <v>2</v>
      </c>
      <c r="Y9" s="42"/>
      <c r="Z9" s="42">
        <v>2</v>
      </c>
      <c r="AA9" s="13" t="s">
        <v>47</v>
      </c>
      <c r="AB9" s="42">
        <v>2</v>
      </c>
      <c r="AC9" s="48">
        <v>54</v>
      </c>
      <c r="AD9" s="85"/>
    </row>
    <row r="10" spans="2:30" ht="22.5" customHeight="1">
      <c r="B10" s="182">
        <v>4</v>
      </c>
      <c r="C10" s="248" t="s">
        <v>61</v>
      </c>
      <c r="D10" s="189" t="s">
        <v>28</v>
      </c>
      <c r="E10" s="23">
        <v>234</v>
      </c>
      <c r="F10" s="131">
        <v>1</v>
      </c>
      <c r="G10" s="132">
        <v>1</v>
      </c>
      <c r="H10" s="132"/>
      <c r="I10" s="133"/>
      <c r="J10" s="138">
        <v>2</v>
      </c>
      <c r="K10" s="135">
        <v>59</v>
      </c>
      <c r="L10" s="82">
        <v>2</v>
      </c>
      <c r="M10" s="79">
        <v>1</v>
      </c>
      <c r="N10" s="79"/>
      <c r="O10" s="13" t="s">
        <v>29</v>
      </c>
      <c r="P10" s="86">
        <v>2</v>
      </c>
      <c r="Q10" s="36">
        <v>58</v>
      </c>
      <c r="R10" s="78">
        <v>1</v>
      </c>
      <c r="S10" s="79">
        <v>1</v>
      </c>
      <c r="T10" s="79"/>
      <c r="U10" s="13"/>
      <c r="V10" s="42">
        <v>2</v>
      </c>
      <c r="W10" s="49">
        <v>59</v>
      </c>
      <c r="X10" s="78">
        <v>2</v>
      </c>
      <c r="Y10" s="79">
        <v>1</v>
      </c>
      <c r="Z10" s="79"/>
      <c r="AA10" s="13" t="s">
        <v>47</v>
      </c>
      <c r="AB10" s="42">
        <v>2</v>
      </c>
      <c r="AC10" s="48">
        <v>58</v>
      </c>
      <c r="AD10" s="242" t="s">
        <v>184</v>
      </c>
    </row>
    <row r="11" spans="2:30" ht="39" customHeight="1">
      <c r="B11" s="182">
        <v>5</v>
      </c>
      <c r="C11" s="190" t="s">
        <v>58</v>
      </c>
      <c r="D11" s="187" t="s">
        <v>38</v>
      </c>
      <c r="E11" s="25">
        <v>108</v>
      </c>
      <c r="F11" s="131"/>
      <c r="G11" s="132"/>
      <c r="H11" s="132">
        <v>4</v>
      </c>
      <c r="I11" s="133" t="s">
        <v>47</v>
      </c>
      <c r="J11" s="134">
        <v>1</v>
      </c>
      <c r="K11" s="135">
        <v>108</v>
      </c>
      <c r="L11" s="82"/>
      <c r="M11" s="79"/>
      <c r="N11" s="79"/>
      <c r="O11" s="13"/>
      <c r="P11" s="79"/>
      <c r="Q11" s="83"/>
      <c r="R11" s="78"/>
      <c r="S11" s="79"/>
      <c r="T11" s="79"/>
      <c r="U11" s="13"/>
      <c r="V11" s="79"/>
      <c r="W11" s="84"/>
      <c r="X11" s="78"/>
      <c r="Y11" s="79"/>
      <c r="Z11" s="79"/>
      <c r="AA11" s="13"/>
      <c r="AB11" s="79"/>
      <c r="AC11" s="81"/>
      <c r="AD11" s="242"/>
    </row>
    <row r="12" spans="2:30" ht="23.25" customHeight="1">
      <c r="B12" s="182">
        <v>6</v>
      </c>
      <c r="C12" s="250" t="s">
        <v>62</v>
      </c>
      <c r="D12" s="192" t="s">
        <v>28</v>
      </c>
      <c r="E12" s="24">
        <v>108</v>
      </c>
      <c r="F12" s="131">
        <v>2</v>
      </c>
      <c r="G12" s="132"/>
      <c r="H12" s="132">
        <v>2</v>
      </c>
      <c r="I12" s="133" t="s">
        <v>29</v>
      </c>
      <c r="J12" s="134">
        <v>2</v>
      </c>
      <c r="K12" s="135">
        <v>108</v>
      </c>
      <c r="L12" s="82"/>
      <c r="M12" s="79"/>
      <c r="N12" s="79"/>
      <c r="O12" s="13"/>
      <c r="P12" s="79"/>
      <c r="Q12" s="83"/>
      <c r="R12" s="78"/>
      <c r="S12" s="79"/>
      <c r="T12" s="79"/>
      <c r="U12" s="13"/>
      <c r="V12" s="79"/>
      <c r="W12" s="84"/>
      <c r="X12" s="78"/>
      <c r="Y12" s="79"/>
      <c r="Z12" s="79"/>
      <c r="AA12" s="13"/>
      <c r="AB12" s="79"/>
      <c r="AC12" s="81"/>
      <c r="AD12" s="242" t="s">
        <v>184</v>
      </c>
    </row>
    <row r="13" spans="2:30" ht="43.5" customHeight="1">
      <c r="B13" s="182">
        <v>7</v>
      </c>
      <c r="C13" s="251" t="s">
        <v>59</v>
      </c>
      <c r="D13" s="191" t="s">
        <v>56</v>
      </c>
      <c r="E13" s="23">
        <v>108</v>
      </c>
      <c r="F13" s="18">
        <v>2</v>
      </c>
      <c r="G13" s="19">
        <v>4</v>
      </c>
      <c r="H13" s="132"/>
      <c r="I13" s="133" t="s">
        <v>47</v>
      </c>
      <c r="J13" s="134">
        <v>2</v>
      </c>
      <c r="K13" s="135">
        <v>108</v>
      </c>
      <c r="L13" s="82"/>
      <c r="M13" s="79"/>
      <c r="N13" s="79"/>
      <c r="O13" s="13"/>
      <c r="P13" s="42"/>
      <c r="Q13" s="43"/>
      <c r="R13" s="78"/>
      <c r="S13" s="79"/>
      <c r="T13" s="79"/>
      <c r="U13" s="13"/>
      <c r="V13" s="42"/>
      <c r="W13" s="49"/>
      <c r="X13" s="78"/>
      <c r="Y13" s="79"/>
      <c r="Z13" s="79"/>
      <c r="AA13" s="13"/>
      <c r="AB13" s="79"/>
      <c r="AC13" s="81"/>
      <c r="AD13" s="242"/>
    </row>
    <row r="14" spans="2:30" ht="22.5" customHeight="1">
      <c r="B14" s="182">
        <v>8</v>
      </c>
      <c r="C14" s="249" t="s">
        <v>14</v>
      </c>
      <c r="D14" s="188" t="s">
        <v>19</v>
      </c>
      <c r="E14" s="23">
        <v>162</v>
      </c>
      <c r="F14" s="131"/>
      <c r="G14" s="132"/>
      <c r="H14" s="132"/>
      <c r="I14" s="133"/>
      <c r="J14" s="138"/>
      <c r="K14" s="135"/>
      <c r="L14" s="82">
        <v>6</v>
      </c>
      <c r="M14" s="79">
        <v>4</v>
      </c>
      <c r="N14" s="79"/>
      <c r="O14" s="13" t="s">
        <v>47</v>
      </c>
      <c r="P14" s="89">
        <v>2</v>
      </c>
      <c r="Q14" s="90">
        <v>162</v>
      </c>
      <c r="R14" s="87"/>
      <c r="S14" s="89"/>
      <c r="T14" s="89"/>
      <c r="U14" s="13"/>
      <c r="V14" s="79"/>
      <c r="W14" s="84"/>
      <c r="X14" s="87"/>
      <c r="Y14" s="89"/>
      <c r="Z14" s="89"/>
      <c r="AA14" s="13"/>
      <c r="AB14" s="79"/>
      <c r="AC14" s="81"/>
      <c r="AD14" s="242"/>
    </row>
    <row r="15" spans="2:30" ht="34.5" customHeight="1">
      <c r="B15" s="182">
        <v>9</v>
      </c>
      <c r="C15" s="252" t="s">
        <v>142</v>
      </c>
      <c r="D15" s="191" t="s">
        <v>33</v>
      </c>
      <c r="E15" s="24">
        <v>72</v>
      </c>
      <c r="F15" s="131"/>
      <c r="G15" s="132"/>
      <c r="H15" s="132"/>
      <c r="I15" s="133"/>
      <c r="J15" s="139"/>
      <c r="K15" s="135"/>
      <c r="L15" s="82">
        <v>2</v>
      </c>
      <c r="M15" s="79">
        <v>1</v>
      </c>
      <c r="N15" s="79"/>
      <c r="O15" s="13" t="s">
        <v>29</v>
      </c>
      <c r="P15" s="86">
        <v>2</v>
      </c>
      <c r="Q15" s="36">
        <v>72</v>
      </c>
      <c r="R15" s="78"/>
      <c r="S15" s="79"/>
      <c r="T15" s="79"/>
      <c r="U15" s="13"/>
      <c r="V15" s="42"/>
      <c r="W15" s="49"/>
      <c r="X15" s="78"/>
      <c r="Y15" s="79"/>
      <c r="Z15" s="79"/>
      <c r="AA15" s="13"/>
      <c r="AB15" s="42"/>
      <c r="AC15" s="48"/>
      <c r="AD15" s="242"/>
    </row>
    <row r="16" spans="2:30" ht="38.25" customHeight="1">
      <c r="B16" s="182">
        <v>10</v>
      </c>
      <c r="C16" s="248" t="s">
        <v>136</v>
      </c>
      <c r="D16" s="188" t="s">
        <v>138</v>
      </c>
      <c r="E16" s="23">
        <v>108</v>
      </c>
      <c r="F16" s="131"/>
      <c r="G16" s="132"/>
      <c r="H16" s="132"/>
      <c r="I16" s="133"/>
      <c r="J16" s="138"/>
      <c r="K16" s="135"/>
      <c r="L16" s="82">
        <v>3</v>
      </c>
      <c r="M16" s="79">
        <v>2</v>
      </c>
      <c r="N16" s="79"/>
      <c r="O16" s="13" t="s">
        <v>47</v>
      </c>
      <c r="P16" s="79">
        <v>2</v>
      </c>
      <c r="Q16" s="83">
        <v>108</v>
      </c>
      <c r="R16" s="78"/>
      <c r="S16" s="79"/>
      <c r="T16" s="79"/>
      <c r="U16" s="13"/>
      <c r="V16" s="79"/>
      <c r="W16" s="84"/>
      <c r="X16" s="78"/>
      <c r="Y16" s="79"/>
      <c r="Z16" s="79"/>
      <c r="AA16" s="13"/>
      <c r="AB16" s="79"/>
      <c r="AC16" s="81"/>
      <c r="AD16" s="242"/>
    </row>
    <row r="17" spans="2:30" ht="38.25" customHeight="1">
      <c r="B17" s="182">
        <v>11</v>
      </c>
      <c r="C17" s="248" t="s">
        <v>137</v>
      </c>
      <c r="D17" s="188" t="s">
        <v>28</v>
      </c>
      <c r="E17" s="23">
        <v>108</v>
      </c>
      <c r="F17" s="131"/>
      <c r="G17" s="132"/>
      <c r="H17" s="132"/>
      <c r="I17" s="133"/>
      <c r="J17" s="138"/>
      <c r="K17" s="135"/>
      <c r="L17" s="82"/>
      <c r="M17" s="79"/>
      <c r="N17" s="79"/>
      <c r="O17" s="13"/>
      <c r="P17" s="79"/>
      <c r="Q17" s="83"/>
      <c r="R17" s="78">
        <v>3</v>
      </c>
      <c r="S17" s="79">
        <v>2</v>
      </c>
      <c r="T17" s="79"/>
      <c r="U17" s="13" t="s">
        <v>29</v>
      </c>
      <c r="V17" s="79">
        <v>2</v>
      </c>
      <c r="W17" s="84">
        <v>108</v>
      </c>
      <c r="X17" s="78"/>
      <c r="Y17" s="79"/>
      <c r="Z17" s="79"/>
      <c r="AA17" s="13"/>
      <c r="AB17" s="79"/>
      <c r="AC17" s="81"/>
      <c r="AD17" s="242"/>
    </row>
    <row r="18" spans="2:30" ht="24" customHeight="1">
      <c r="B18" s="182">
        <v>12</v>
      </c>
      <c r="C18" s="190" t="s">
        <v>97</v>
      </c>
      <c r="D18" s="191" t="s">
        <v>141</v>
      </c>
      <c r="E18" s="23">
        <v>108</v>
      </c>
      <c r="F18" s="131"/>
      <c r="G18" s="132"/>
      <c r="H18" s="132"/>
      <c r="I18" s="133"/>
      <c r="J18" s="138"/>
      <c r="K18" s="135"/>
      <c r="L18" s="82"/>
      <c r="M18" s="79"/>
      <c r="N18" s="79"/>
      <c r="O18" s="13"/>
      <c r="P18" s="86"/>
      <c r="Q18" s="36"/>
      <c r="R18" s="87">
        <v>3</v>
      </c>
      <c r="S18" s="88">
        <v>2</v>
      </c>
      <c r="T18" s="89"/>
      <c r="U18" s="13" t="s">
        <v>29</v>
      </c>
      <c r="V18" s="42">
        <v>2</v>
      </c>
      <c r="W18" s="49">
        <v>108</v>
      </c>
      <c r="X18" s="87"/>
      <c r="Y18" s="88"/>
      <c r="Z18" s="89"/>
      <c r="AA18" s="13"/>
      <c r="AB18" s="42"/>
      <c r="AC18" s="48"/>
      <c r="AD18" s="242"/>
    </row>
    <row r="19" spans="2:30" ht="35.25" customHeight="1">
      <c r="B19" s="182">
        <v>13</v>
      </c>
      <c r="C19" s="248" t="s">
        <v>64</v>
      </c>
      <c r="D19" s="187" t="s">
        <v>28</v>
      </c>
      <c r="E19" s="23">
        <v>216</v>
      </c>
      <c r="F19" s="131"/>
      <c r="G19" s="132"/>
      <c r="H19" s="132"/>
      <c r="I19" s="140"/>
      <c r="J19" s="132"/>
      <c r="K19" s="135"/>
      <c r="L19" s="82"/>
      <c r="M19" s="79"/>
      <c r="N19" s="79"/>
      <c r="O19" s="12"/>
      <c r="P19" s="89"/>
      <c r="Q19" s="97"/>
      <c r="R19" s="87">
        <v>3</v>
      </c>
      <c r="S19" s="89">
        <v>2</v>
      </c>
      <c r="T19" s="89"/>
      <c r="U19" s="12"/>
      <c r="V19" s="79">
        <v>2</v>
      </c>
      <c r="W19" s="81">
        <v>108</v>
      </c>
      <c r="X19" s="87">
        <v>3</v>
      </c>
      <c r="Y19" s="89">
        <v>2</v>
      </c>
      <c r="Z19" s="89"/>
      <c r="AA19" s="12" t="s">
        <v>47</v>
      </c>
      <c r="AB19" s="79">
        <v>2</v>
      </c>
      <c r="AC19" s="81">
        <v>108</v>
      </c>
      <c r="AD19" s="242" t="s">
        <v>184</v>
      </c>
    </row>
    <row r="20" spans="2:30" ht="26.25" customHeight="1">
      <c r="B20" s="182">
        <v>14</v>
      </c>
      <c r="C20" s="248" t="s">
        <v>60</v>
      </c>
      <c r="D20" s="188" t="s">
        <v>28</v>
      </c>
      <c r="E20" s="23">
        <v>108</v>
      </c>
      <c r="F20" s="131"/>
      <c r="G20" s="132"/>
      <c r="H20" s="132"/>
      <c r="I20" s="133"/>
      <c r="J20" s="138"/>
      <c r="K20" s="135"/>
      <c r="L20" s="82"/>
      <c r="M20" s="79"/>
      <c r="N20" s="79"/>
      <c r="O20" s="13"/>
      <c r="P20" s="79"/>
      <c r="Q20" s="83"/>
      <c r="R20" s="78"/>
      <c r="S20" s="79"/>
      <c r="T20" s="79"/>
      <c r="U20" s="13"/>
      <c r="V20" s="79"/>
      <c r="W20" s="84"/>
      <c r="X20" s="78">
        <v>4</v>
      </c>
      <c r="Y20" s="79">
        <v>2</v>
      </c>
      <c r="Z20" s="79"/>
      <c r="AA20" s="13" t="s">
        <v>29</v>
      </c>
      <c r="AB20" s="79">
        <v>2</v>
      </c>
      <c r="AC20" s="81">
        <v>108</v>
      </c>
      <c r="AD20" s="85"/>
    </row>
    <row r="21" spans="2:30" ht="31.5" customHeight="1">
      <c r="B21" s="182">
        <v>15</v>
      </c>
      <c r="C21" s="253" t="s">
        <v>9</v>
      </c>
      <c r="D21" s="187" t="s">
        <v>38</v>
      </c>
      <c r="E21" s="25">
        <v>108</v>
      </c>
      <c r="F21" s="131"/>
      <c r="G21" s="132"/>
      <c r="H21" s="132"/>
      <c r="I21" s="140"/>
      <c r="J21" s="132"/>
      <c r="K21" s="135"/>
      <c r="L21" s="96"/>
      <c r="M21" s="89"/>
      <c r="N21" s="89"/>
      <c r="O21" s="12"/>
      <c r="P21" s="89"/>
      <c r="Q21" s="97"/>
      <c r="R21" s="87"/>
      <c r="S21" s="89"/>
      <c r="T21" s="89"/>
      <c r="U21" s="12"/>
      <c r="V21" s="89"/>
      <c r="W21" s="98"/>
      <c r="X21" s="87">
        <v>3</v>
      </c>
      <c r="Y21" s="89"/>
      <c r="Z21" s="89">
        <v>1</v>
      </c>
      <c r="AA21" s="12" t="s">
        <v>47</v>
      </c>
      <c r="AB21" s="89">
        <v>2</v>
      </c>
      <c r="AC21" s="98">
        <v>108</v>
      </c>
      <c r="AD21" s="85"/>
    </row>
    <row r="22" spans="2:30" ht="33.75" customHeight="1" thickBot="1">
      <c r="B22" s="156">
        <v>16</v>
      </c>
      <c r="C22" s="254" t="s">
        <v>98</v>
      </c>
      <c r="D22" s="193" t="s">
        <v>28</v>
      </c>
      <c r="E22" s="28">
        <v>216</v>
      </c>
      <c r="F22" s="141"/>
      <c r="G22" s="142"/>
      <c r="H22" s="142"/>
      <c r="I22" s="143"/>
      <c r="J22" s="142"/>
      <c r="K22" s="144"/>
      <c r="L22" s="102"/>
      <c r="M22" s="100"/>
      <c r="N22" s="100"/>
      <c r="O22" s="26"/>
      <c r="P22" s="100"/>
      <c r="Q22" s="103"/>
      <c r="R22" s="99"/>
      <c r="S22" s="100"/>
      <c r="T22" s="100"/>
      <c r="U22" s="26"/>
      <c r="V22" s="100"/>
      <c r="W22" s="101"/>
      <c r="X22" s="99"/>
      <c r="Y22" s="100"/>
      <c r="Z22" s="100"/>
      <c r="AA22" s="26" t="s">
        <v>30</v>
      </c>
      <c r="AB22" s="100">
        <v>1</v>
      </c>
      <c r="AC22" s="101">
        <v>216</v>
      </c>
      <c r="AD22" s="56"/>
    </row>
    <row r="23" spans="2:31" ht="18.75">
      <c r="B23" s="115"/>
      <c r="C23" s="58"/>
      <c r="D23" s="58" t="s">
        <v>10</v>
      </c>
      <c r="E23" s="219">
        <f>SUM(E7:E22)</f>
        <v>2160</v>
      </c>
      <c r="F23" s="7"/>
      <c r="G23" s="223">
        <f>SUM(F7:H22)</f>
        <v>29</v>
      </c>
      <c r="H23" s="61" t="s">
        <v>49</v>
      </c>
      <c r="I23" s="224">
        <f>COUNTIF(I7:I22,"е")</f>
        <v>2</v>
      </c>
      <c r="J23" s="224">
        <f>SUM(J7:J22)</f>
        <v>11</v>
      </c>
      <c r="K23" s="224">
        <f>SUM(K7:K22)</f>
        <v>482</v>
      </c>
      <c r="L23" s="7"/>
      <c r="M23" s="224">
        <f>SUM(L7:N22)</f>
        <v>34</v>
      </c>
      <c r="N23" s="62" t="s">
        <v>49</v>
      </c>
      <c r="O23" s="224">
        <f>COUNTIF(O7:O22,"е")</f>
        <v>2</v>
      </c>
      <c r="P23" s="224">
        <f>SUM(P7:P22)</f>
        <v>12</v>
      </c>
      <c r="Q23" s="224">
        <f>SUM(Q7:Q22)</f>
        <v>499</v>
      </c>
      <c r="R23" s="57"/>
      <c r="S23" s="224">
        <f>SUM(R7:T22)</f>
        <v>28</v>
      </c>
      <c r="T23" s="62" t="s">
        <v>49</v>
      </c>
      <c r="U23" s="224">
        <f>COUNTIF(U7:U22,"е")</f>
        <v>0</v>
      </c>
      <c r="V23" s="224">
        <f>SUM(V7:V22)</f>
        <v>12</v>
      </c>
      <c r="W23" s="224">
        <f>SUM(W7:W22)</f>
        <v>482</v>
      </c>
      <c r="X23" s="57"/>
      <c r="Y23" s="224">
        <f>SUM(X7:Z22)</f>
        <v>29</v>
      </c>
      <c r="Z23" s="62" t="s">
        <v>49</v>
      </c>
      <c r="AA23" s="224">
        <f>COUNTIF(AA7:AA22,"е")</f>
        <v>5</v>
      </c>
      <c r="AB23" s="224">
        <f>SUM(AB7:AB22)</f>
        <v>13</v>
      </c>
      <c r="AC23" s="224">
        <f>SUM(AC7:AC22)</f>
        <v>697</v>
      </c>
      <c r="AD23" s="197">
        <f>-E23+K23+Q23+W23+AC23</f>
        <v>0</v>
      </c>
      <c r="AE23" s="225"/>
    </row>
    <row r="24" spans="2:31" ht="18.75">
      <c r="B24" s="116"/>
      <c r="C24" s="16" t="s">
        <v>53</v>
      </c>
      <c r="D24" s="29">
        <f>I23+O23+U23+AA23</f>
        <v>9</v>
      </c>
      <c r="E24" s="115"/>
      <c r="F24" s="7"/>
      <c r="G24" s="7"/>
      <c r="H24" s="61" t="s">
        <v>11</v>
      </c>
      <c r="I24" s="224">
        <f>COUNTIF(I7:I22,"з")+COUNTIF(I20:I22,"дз")</f>
        <v>1</v>
      </c>
      <c r="J24" s="224"/>
      <c r="K24" s="224"/>
      <c r="L24" s="7"/>
      <c r="M24" s="7"/>
      <c r="N24" s="62" t="s">
        <v>11</v>
      </c>
      <c r="O24" s="224">
        <f>COUNTIF(O7:O22,"з")+COUNTIF(O20:O22,"дз")</f>
        <v>4</v>
      </c>
      <c r="P24" s="224"/>
      <c r="Q24" s="224"/>
      <c r="R24" s="57"/>
      <c r="S24" s="7"/>
      <c r="T24" s="61" t="s">
        <v>11</v>
      </c>
      <c r="U24" s="224">
        <f>COUNTIF(U7:U22,"з")+COUNTIF(U20:U22,"дз")</f>
        <v>2</v>
      </c>
      <c r="V24" s="224"/>
      <c r="W24" s="224"/>
      <c r="X24" s="57"/>
      <c r="Y24" s="7"/>
      <c r="Z24" s="61" t="s">
        <v>11</v>
      </c>
      <c r="AA24" s="224">
        <f>COUNTIF(AA7:AA22,"з")+COUNTIF(AA20:AA22,"дз")</f>
        <v>3</v>
      </c>
      <c r="AB24" s="224"/>
      <c r="AC24" s="224"/>
      <c r="AD24" s="57"/>
      <c r="AE24" s="225"/>
    </row>
    <row r="25" spans="2:31" ht="18.75">
      <c r="B25" s="308" t="s">
        <v>54</v>
      </c>
      <c r="C25" s="309"/>
      <c r="D25" s="29">
        <f>I24+O24+U24+AA24</f>
        <v>10</v>
      </c>
      <c r="E25" s="115"/>
      <c r="F25" s="57"/>
      <c r="G25" s="57"/>
      <c r="H25" s="63"/>
      <c r="I25" s="64"/>
      <c r="J25" s="64"/>
      <c r="K25" s="64"/>
      <c r="L25" s="57"/>
      <c r="M25" s="57"/>
      <c r="N25" s="63"/>
      <c r="O25" s="224"/>
      <c r="P25" s="64"/>
      <c r="Q25" s="64"/>
      <c r="R25" s="57"/>
      <c r="S25" s="57"/>
      <c r="T25" s="65"/>
      <c r="U25" s="224"/>
      <c r="V25" s="64"/>
      <c r="W25" s="66"/>
      <c r="X25" s="57"/>
      <c r="Y25" s="57"/>
      <c r="Z25" s="57"/>
      <c r="AA25" s="57"/>
      <c r="AB25" s="57"/>
      <c r="AC25" s="57"/>
      <c r="AD25" s="57"/>
      <c r="AE25" s="225"/>
    </row>
    <row r="26" spans="2:30" ht="15.75" customHeight="1">
      <c r="B26" s="308" t="s">
        <v>52</v>
      </c>
      <c r="C26" s="309"/>
      <c r="D26" s="117">
        <f>J23+P23+V23+AB23</f>
        <v>48</v>
      </c>
      <c r="E26" s="158"/>
      <c r="F26" s="63"/>
      <c r="G26" s="60"/>
      <c r="H26" s="64"/>
      <c r="I26" s="64"/>
      <c r="J26" s="57"/>
      <c r="K26" s="57"/>
      <c r="L26" s="57"/>
      <c r="M26" s="57"/>
      <c r="N26" s="63"/>
      <c r="O26" s="60"/>
      <c r="P26" s="64"/>
      <c r="Q26" s="6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51.75" customHeight="1">
      <c r="B27" s="115"/>
      <c r="C27" s="183" t="s">
        <v>114</v>
      </c>
      <c r="D27" s="183"/>
      <c r="E27" s="183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9"/>
      <c r="Q27" s="109"/>
      <c r="R27" s="109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2:30" ht="18">
      <c r="B28" s="115"/>
      <c r="C28" s="115"/>
      <c r="D28" s="115"/>
      <c r="E28" s="115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5" ht="12.75">
      <c r="B29" s="163"/>
      <c r="C29" s="163"/>
      <c r="D29" s="163"/>
      <c r="E29" s="163"/>
    </row>
    <row r="30" spans="2:5" ht="12.75">
      <c r="B30" s="163"/>
      <c r="C30" s="163"/>
      <c r="D30" s="163"/>
      <c r="E30" s="163"/>
    </row>
    <row r="31" spans="2:5" ht="12.75">
      <c r="B31" s="163"/>
      <c r="C31" s="163"/>
      <c r="D31" s="163"/>
      <c r="E31" s="163"/>
    </row>
    <row r="32" spans="2:5" ht="12.75">
      <c r="B32" s="163"/>
      <c r="C32" s="163"/>
      <c r="D32" s="163"/>
      <c r="E32" s="163"/>
    </row>
    <row r="33" spans="2:5" ht="12.75">
      <c r="B33" s="163"/>
      <c r="C33" s="163"/>
      <c r="D33" s="163"/>
      <c r="E33" s="163"/>
    </row>
    <row r="34" spans="2:5" ht="12.75">
      <c r="B34" s="163"/>
      <c r="C34" s="163"/>
      <c r="D34" s="163"/>
      <c r="E34" s="163"/>
    </row>
    <row r="35" spans="2:5" ht="12.75">
      <c r="B35" s="163"/>
      <c r="C35" s="163"/>
      <c r="D35" s="163"/>
      <c r="E35" s="163"/>
    </row>
    <row r="36" spans="2:5" ht="12.75">
      <c r="B36" s="163"/>
      <c r="C36" s="163"/>
      <c r="D36" s="163"/>
      <c r="E36" s="163"/>
    </row>
    <row r="37" spans="2:5" ht="12.75">
      <c r="B37" s="163"/>
      <c r="C37" s="163"/>
      <c r="D37" s="163"/>
      <c r="E37" s="163"/>
    </row>
    <row r="38" spans="2:5" ht="12.75">
      <c r="B38" s="163"/>
      <c r="C38" s="163"/>
      <c r="D38" s="163"/>
      <c r="E38" s="163"/>
    </row>
    <row r="39" spans="2:5" ht="12.75">
      <c r="B39" s="163"/>
      <c r="C39" s="163"/>
      <c r="D39" s="163"/>
      <c r="E39" s="163"/>
    </row>
    <row r="40" spans="2:5" ht="12.75">
      <c r="B40" s="163"/>
      <c r="C40" s="163"/>
      <c r="D40" s="163"/>
      <c r="E40" s="163"/>
    </row>
    <row r="41" spans="2:5" ht="12.75">
      <c r="B41" s="163"/>
      <c r="C41" s="163"/>
      <c r="D41" s="163"/>
      <c r="E41" s="163"/>
    </row>
    <row r="42" spans="2:5" ht="12.75">
      <c r="B42" s="163"/>
      <c r="C42" s="163"/>
      <c r="D42" s="163"/>
      <c r="E42" s="163"/>
    </row>
    <row r="43" spans="2:5" ht="12.75">
      <c r="B43" s="163"/>
      <c r="C43" s="163"/>
      <c r="D43" s="163"/>
      <c r="E43" s="163"/>
    </row>
    <row r="44" spans="2:5" ht="12.75">
      <c r="B44" s="163"/>
      <c r="C44" s="163"/>
      <c r="D44" s="163"/>
      <c r="E44" s="163"/>
    </row>
    <row r="45" spans="2:5" ht="12.75">
      <c r="B45" s="163"/>
      <c r="C45" s="163"/>
      <c r="D45" s="163"/>
      <c r="E45" s="163"/>
    </row>
    <row r="46" spans="2:5" ht="12.75">
      <c r="B46" s="163"/>
      <c r="C46" s="163"/>
      <c r="D46" s="163"/>
      <c r="E46" s="163"/>
    </row>
    <row r="47" spans="2:5" ht="12.75">
      <c r="B47" s="163"/>
      <c r="C47" s="163"/>
      <c r="D47" s="163"/>
      <c r="E47" s="163"/>
    </row>
    <row r="48" spans="2:5" ht="12.75">
      <c r="B48" s="163"/>
      <c r="C48" s="163"/>
      <c r="D48" s="163"/>
      <c r="E48" s="163"/>
    </row>
    <row r="49" spans="2:5" ht="12.75">
      <c r="B49" s="163"/>
      <c r="C49" s="163"/>
      <c r="D49" s="163"/>
      <c r="E49" s="163"/>
    </row>
    <row r="50" spans="2:5" ht="12.75">
      <c r="B50" s="163"/>
      <c r="C50" s="163"/>
      <c r="D50" s="163"/>
      <c r="E50" s="163"/>
    </row>
    <row r="51" spans="2:5" ht="12.75">
      <c r="B51" s="163"/>
      <c r="C51" s="163"/>
      <c r="D51" s="163"/>
      <c r="E51" s="163"/>
    </row>
    <row r="52" spans="2:5" ht="12.75">
      <c r="B52" s="163"/>
      <c r="C52" s="163"/>
      <c r="D52" s="163"/>
      <c r="E52" s="163"/>
    </row>
    <row r="53" spans="2:5" ht="12.75">
      <c r="B53" s="163"/>
      <c r="C53" s="163"/>
      <c r="D53" s="163"/>
      <c r="E53" s="163"/>
    </row>
    <row r="54" spans="2:5" ht="12.75">
      <c r="B54" s="163"/>
      <c r="C54" s="163"/>
      <c r="D54" s="163"/>
      <c r="E54" s="163"/>
    </row>
    <row r="55" spans="2:5" ht="12.75">
      <c r="B55" s="163"/>
      <c r="C55" s="163"/>
      <c r="D55" s="163"/>
      <c r="E55" s="163"/>
    </row>
    <row r="56" spans="2:5" ht="12.75">
      <c r="B56" s="163"/>
      <c r="C56" s="163"/>
      <c r="D56" s="163"/>
      <c r="E56" s="163"/>
    </row>
    <row r="57" spans="2:5" ht="12.75">
      <c r="B57" s="163"/>
      <c r="C57" s="163"/>
      <c r="D57" s="163"/>
      <c r="E57" s="163"/>
    </row>
    <row r="58" spans="2:5" ht="12.75">
      <c r="B58" s="163"/>
      <c r="C58" s="163"/>
      <c r="D58" s="163"/>
      <c r="E58" s="163"/>
    </row>
    <row r="59" spans="2:5" ht="12.75">
      <c r="B59" s="163"/>
      <c r="C59" s="163"/>
      <c r="D59" s="163"/>
      <c r="E59" s="163"/>
    </row>
    <row r="60" spans="2:5" ht="12.75">
      <c r="B60" s="163"/>
      <c r="C60" s="163"/>
      <c r="D60" s="163"/>
      <c r="E60" s="163"/>
    </row>
    <row r="61" spans="2:5" ht="12.75">
      <c r="B61" s="163"/>
      <c r="C61" s="163"/>
      <c r="D61" s="163"/>
      <c r="E61" s="163"/>
    </row>
    <row r="62" spans="2:5" ht="12.75">
      <c r="B62" s="163"/>
      <c r="C62" s="163"/>
      <c r="D62" s="163"/>
      <c r="E62" s="163"/>
    </row>
    <row r="63" spans="2:5" ht="12.75">
      <c r="B63" s="163"/>
      <c r="C63" s="163"/>
      <c r="D63" s="163"/>
      <c r="E63" s="163"/>
    </row>
  </sheetData>
  <mergeCells count="18">
    <mergeCell ref="B1:AB1"/>
    <mergeCell ref="B4:B6"/>
    <mergeCell ref="C4:C6"/>
    <mergeCell ref="D4:D6"/>
    <mergeCell ref="O5:Q5"/>
    <mergeCell ref="AD4:AD6"/>
    <mergeCell ref="F5:H5"/>
    <mergeCell ref="R5:T5"/>
    <mergeCell ref="X5:Z5"/>
    <mergeCell ref="L5:N5"/>
    <mergeCell ref="U5:W5"/>
    <mergeCell ref="AA5:AC5"/>
    <mergeCell ref="L4:Q4"/>
    <mergeCell ref="B25:C25"/>
    <mergeCell ref="B26:C26"/>
    <mergeCell ref="I5:K5"/>
    <mergeCell ref="D3:G3"/>
    <mergeCell ref="E4:E6"/>
  </mergeCells>
  <printOptions horizontalCentered="1" verticalCentered="1"/>
  <pageMargins left="0.7874015748031497" right="0.7874015748031497" top="0.2755905511811024" bottom="0.2755905511811024" header="0" footer="0"/>
  <pageSetup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29"/>
  <sheetViews>
    <sheetView view="pageBreakPreview" zoomScale="75" zoomScaleNormal="75" zoomScaleSheetLayoutView="75" workbookViewId="0" topLeftCell="B1">
      <selection activeCell="V21" sqref="V21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47.140625" style="1" customWidth="1"/>
    <col min="4" max="4" width="31.7109375" style="1" customWidth="1"/>
    <col min="5" max="5" width="7.00390625" style="1" customWidth="1"/>
    <col min="6" max="6" width="5.8515625" style="1" customWidth="1"/>
    <col min="7" max="7" width="5.140625" style="1" customWidth="1"/>
    <col min="8" max="8" width="6.28125" style="1" customWidth="1"/>
    <col min="9" max="9" width="5.8515625" style="1" customWidth="1"/>
    <col min="10" max="10" width="10.140625" style="1" customWidth="1"/>
    <col min="11" max="11" width="7.7109375" style="1" customWidth="1"/>
    <col min="12" max="12" width="5.8515625" style="1" customWidth="1"/>
    <col min="13" max="13" width="4.8515625" style="1" customWidth="1"/>
    <col min="14" max="14" width="6.421875" style="1" customWidth="1"/>
    <col min="15" max="15" width="8.28125" style="1" customWidth="1"/>
    <col min="16" max="16" width="11.140625" style="1" customWidth="1"/>
    <col min="17" max="17" width="7.8515625" style="1" customWidth="1"/>
    <col min="18" max="18" width="5.7109375" style="1" customWidth="1"/>
    <col min="19" max="19" width="5.421875" style="1" customWidth="1"/>
    <col min="20" max="20" width="6.140625" style="1" customWidth="1"/>
    <col min="21" max="21" width="6.8515625" style="1" customWidth="1"/>
    <col min="22" max="22" width="9.57421875" style="1" customWidth="1"/>
    <col min="23" max="23" width="8.421875" style="1" customWidth="1"/>
    <col min="24" max="24" width="5.8515625" style="1" customWidth="1"/>
    <col min="25" max="25" width="6.421875" style="1" customWidth="1"/>
    <col min="26" max="26" width="5.7109375" style="1" customWidth="1"/>
    <col min="27" max="27" width="6.7109375" style="1" customWidth="1"/>
    <col min="28" max="28" width="9.140625" style="1" customWidth="1"/>
    <col min="29" max="29" width="8.140625" style="1" customWidth="1"/>
    <col min="30" max="30" width="22.57421875" style="1" customWidth="1"/>
    <col min="31" max="16384" width="9.140625" style="1" customWidth="1"/>
  </cols>
  <sheetData>
    <row r="1" spans="2:30" ht="18">
      <c r="B1" s="327" t="s">
        <v>182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73"/>
      <c r="AD1" s="57"/>
    </row>
    <row r="2" spans="2:30" ht="18">
      <c r="B2" s="57"/>
      <c r="C2" s="337" t="s">
        <v>185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57"/>
      <c r="W2" s="57"/>
      <c r="X2" s="57"/>
      <c r="Y2" s="9" t="s">
        <v>147</v>
      </c>
      <c r="Z2" s="57"/>
      <c r="AA2" s="57"/>
      <c r="AB2" s="57"/>
      <c r="AC2" s="57"/>
      <c r="AD2" s="57"/>
    </row>
    <row r="3" spans="2:30" ht="18.75" thickBot="1">
      <c r="B3" s="57"/>
      <c r="C3" s="7"/>
      <c r="D3" s="313"/>
      <c r="E3" s="304"/>
      <c r="F3" s="304"/>
      <c r="G3" s="304"/>
      <c r="H3" s="74"/>
      <c r="I3" s="75"/>
      <c r="J3" s="75"/>
      <c r="K3" s="75"/>
      <c r="L3" s="74"/>
      <c r="M3" s="57"/>
      <c r="N3" s="57"/>
      <c r="O3" s="57"/>
      <c r="P3" s="76"/>
      <c r="Q3" s="7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8">
      <c r="B4" s="339" t="s">
        <v>0</v>
      </c>
      <c r="C4" s="342" t="s">
        <v>1</v>
      </c>
      <c r="D4" s="345" t="s">
        <v>2</v>
      </c>
      <c r="E4" s="305" t="s">
        <v>3</v>
      </c>
      <c r="F4" s="118" t="s">
        <v>131</v>
      </c>
      <c r="G4" s="119"/>
      <c r="H4" s="119"/>
      <c r="I4" s="119"/>
      <c r="J4" s="119"/>
      <c r="K4" s="120"/>
      <c r="L4" s="324" t="s">
        <v>139</v>
      </c>
      <c r="M4" s="325"/>
      <c r="N4" s="325"/>
      <c r="O4" s="325"/>
      <c r="P4" s="325"/>
      <c r="Q4" s="326"/>
      <c r="R4" s="105" t="s">
        <v>132</v>
      </c>
      <c r="S4" s="106"/>
      <c r="T4" s="106"/>
      <c r="U4" s="106"/>
      <c r="V4" s="107"/>
      <c r="W4" s="31"/>
      <c r="X4" s="105" t="s">
        <v>143</v>
      </c>
      <c r="Y4" s="106"/>
      <c r="Z4" s="106"/>
      <c r="AA4" s="106"/>
      <c r="AB4" s="107"/>
      <c r="AC4" s="32"/>
      <c r="AD4" s="314" t="s">
        <v>4</v>
      </c>
    </row>
    <row r="5" spans="2:30" ht="36" customHeight="1">
      <c r="B5" s="340"/>
      <c r="C5" s="343"/>
      <c r="D5" s="346"/>
      <c r="E5" s="306"/>
      <c r="F5" s="317" t="s">
        <v>5</v>
      </c>
      <c r="G5" s="318"/>
      <c r="H5" s="318"/>
      <c r="I5" s="310" t="s">
        <v>44</v>
      </c>
      <c r="J5" s="311"/>
      <c r="K5" s="312"/>
      <c r="L5" s="323" t="s">
        <v>5</v>
      </c>
      <c r="M5" s="320"/>
      <c r="N5" s="320"/>
      <c r="O5" s="347" t="s">
        <v>44</v>
      </c>
      <c r="P5" s="348"/>
      <c r="Q5" s="349"/>
      <c r="R5" s="319" t="s">
        <v>5</v>
      </c>
      <c r="S5" s="320"/>
      <c r="T5" s="320"/>
      <c r="U5" s="347" t="s">
        <v>44</v>
      </c>
      <c r="V5" s="348"/>
      <c r="W5" s="349"/>
      <c r="X5" s="321" t="s">
        <v>5</v>
      </c>
      <c r="Y5" s="322"/>
      <c r="Z5" s="322"/>
      <c r="AA5" s="350" t="s">
        <v>44</v>
      </c>
      <c r="AB5" s="351"/>
      <c r="AC5" s="352"/>
      <c r="AD5" s="315"/>
    </row>
    <row r="6" spans="2:30" ht="91.5" customHeight="1" thickBot="1">
      <c r="B6" s="341"/>
      <c r="C6" s="344"/>
      <c r="D6" s="346"/>
      <c r="E6" s="307"/>
      <c r="F6" s="121" t="s">
        <v>6</v>
      </c>
      <c r="G6" s="122" t="s">
        <v>7</v>
      </c>
      <c r="H6" s="122" t="s">
        <v>8</v>
      </c>
      <c r="I6" s="123" t="s">
        <v>45</v>
      </c>
      <c r="J6" s="124" t="s">
        <v>46</v>
      </c>
      <c r="K6" s="125" t="s">
        <v>95</v>
      </c>
      <c r="L6" s="35" t="s">
        <v>6</v>
      </c>
      <c r="M6" s="34" t="s">
        <v>7</v>
      </c>
      <c r="N6" s="34" t="s">
        <v>8</v>
      </c>
      <c r="O6" s="10" t="s">
        <v>96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29.25" customHeight="1">
      <c r="B7" s="182">
        <v>1</v>
      </c>
      <c r="C7" s="255" t="s">
        <v>12</v>
      </c>
      <c r="D7" s="234" t="s">
        <v>17</v>
      </c>
      <c r="E7" s="23"/>
      <c r="F7" s="131"/>
      <c r="G7" s="132"/>
      <c r="H7" s="132">
        <v>4</v>
      </c>
      <c r="I7" s="133"/>
      <c r="J7" s="134">
        <v>1</v>
      </c>
      <c r="K7" s="135"/>
      <c r="L7" s="82"/>
      <c r="M7" s="79"/>
      <c r="N7" s="79">
        <v>4</v>
      </c>
      <c r="O7" s="13"/>
      <c r="P7" s="79">
        <v>1</v>
      </c>
      <c r="Q7" s="195"/>
      <c r="R7" s="78"/>
      <c r="S7" s="79"/>
      <c r="T7" s="79">
        <v>4</v>
      </c>
      <c r="U7" s="13"/>
      <c r="V7" s="79">
        <v>1</v>
      </c>
      <c r="W7" s="84"/>
      <c r="X7" s="78"/>
      <c r="Y7" s="79"/>
      <c r="Z7" s="79">
        <v>4</v>
      </c>
      <c r="AA7" s="13" t="s">
        <v>29</v>
      </c>
      <c r="AB7" s="79">
        <v>1</v>
      </c>
      <c r="AC7" s="81"/>
      <c r="AD7" s="85"/>
    </row>
    <row r="8" spans="2:30" ht="23.25" customHeight="1">
      <c r="B8" s="182">
        <v>2</v>
      </c>
      <c r="C8" s="255" t="s">
        <v>61</v>
      </c>
      <c r="D8" s="235" t="s">
        <v>28</v>
      </c>
      <c r="E8" s="23">
        <v>234</v>
      </c>
      <c r="F8" s="131">
        <v>1</v>
      </c>
      <c r="G8" s="132">
        <v>1</v>
      </c>
      <c r="H8" s="132"/>
      <c r="I8" s="133"/>
      <c r="J8" s="138">
        <v>2</v>
      </c>
      <c r="K8" s="135">
        <v>59</v>
      </c>
      <c r="L8" s="82">
        <v>2</v>
      </c>
      <c r="M8" s="79">
        <v>1</v>
      </c>
      <c r="N8" s="79"/>
      <c r="O8" s="13" t="s">
        <v>29</v>
      </c>
      <c r="P8" s="86">
        <v>2</v>
      </c>
      <c r="Q8" s="36">
        <v>58</v>
      </c>
      <c r="R8" s="78">
        <v>1</v>
      </c>
      <c r="S8" s="79">
        <v>1</v>
      </c>
      <c r="T8" s="79"/>
      <c r="U8" s="13"/>
      <c r="V8" s="42">
        <v>2</v>
      </c>
      <c r="W8" s="49">
        <v>59</v>
      </c>
      <c r="X8" s="78">
        <v>2</v>
      </c>
      <c r="Y8" s="79">
        <v>1</v>
      </c>
      <c r="Z8" s="79"/>
      <c r="AA8" s="13" t="s">
        <v>47</v>
      </c>
      <c r="AB8" s="42">
        <v>2</v>
      </c>
      <c r="AC8" s="48">
        <v>58</v>
      </c>
      <c r="AD8" s="242" t="s">
        <v>186</v>
      </c>
    </row>
    <row r="9" spans="2:30" ht="32.25" customHeight="1">
      <c r="B9" s="182">
        <v>3</v>
      </c>
      <c r="C9" s="235" t="s">
        <v>107</v>
      </c>
      <c r="D9" s="238" t="s">
        <v>28</v>
      </c>
      <c r="E9" s="146">
        <v>288</v>
      </c>
      <c r="F9" s="131">
        <v>2</v>
      </c>
      <c r="G9" s="132">
        <v>2</v>
      </c>
      <c r="H9" s="132"/>
      <c r="I9" s="133"/>
      <c r="J9" s="138">
        <v>2</v>
      </c>
      <c r="K9" s="81">
        <v>72</v>
      </c>
      <c r="L9" s="82">
        <v>2</v>
      </c>
      <c r="M9" s="79">
        <v>2</v>
      </c>
      <c r="N9" s="79"/>
      <c r="O9" s="13" t="s">
        <v>29</v>
      </c>
      <c r="P9" s="86">
        <v>2</v>
      </c>
      <c r="Q9" s="36">
        <v>72</v>
      </c>
      <c r="R9" s="87">
        <v>2</v>
      </c>
      <c r="S9" s="88">
        <v>2</v>
      </c>
      <c r="T9" s="89"/>
      <c r="U9" s="13"/>
      <c r="V9" s="42">
        <v>1</v>
      </c>
      <c r="W9" s="49">
        <v>72</v>
      </c>
      <c r="X9" s="96">
        <v>2</v>
      </c>
      <c r="Y9" s="88">
        <v>2</v>
      </c>
      <c r="Z9" s="89"/>
      <c r="AA9" s="13" t="s">
        <v>47</v>
      </c>
      <c r="AB9" s="42">
        <v>2</v>
      </c>
      <c r="AC9" s="45">
        <v>72</v>
      </c>
      <c r="AD9" s="242" t="s">
        <v>161</v>
      </c>
    </row>
    <row r="10" spans="2:30" ht="22.5" customHeight="1">
      <c r="B10" s="182">
        <v>4</v>
      </c>
      <c r="C10" s="256" t="s">
        <v>63</v>
      </c>
      <c r="D10" s="236" t="s">
        <v>28</v>
      </c>
      <c r="E10" s="23">
        <v>108</v>
      </c>
      <c r="F10" s="131">
        <v>4</v>
      </c>
      <c r="G10" s="132">
        <v>2</v>
      </c>
      <c r="H10" s="132"/>
      <c r="I10" s="133" t="s">
        <v>47</v>
      </c>
      <c r="J10" s="138">
        <v>2</v>
      </c>
      <c r="K10" s="135">
        <v>108</v>
      </c>
      <c r="L10" s="82"/>
      <c r="M10" s="79"/>
      <c r="N10" s="79"/>
      <c r="O10" s="13"/>
      <c r="P10" s="89"/>
      <c r="Q10" s="90"/>
      <c r="R10" s="87"/>
      <c r="S10" s="89"/>
      <c r="T10" s="89"/>
      <c r="U10" s="13"/>
      <c r="V10" s="79"/>
      <c r="W10" s="84"/>
      <c r="X10" s="87"/>
      <c r="Y10" s="89"/>
      <c r="Z10" s="89"/>
      <c r="AA10" s="13"/>
      <c r="AB10" s="79"/>
      <c r="AC10" s="81"/>
      <c r="AD10" s="242" t="s">
        <v>161</v>
      </c>
    </row>
    <row r="11" spans="2:30" ht="43.5" customHeight="1">
      <c r="B11" s="182">
        <v>5</v>
      </c>
      <c r="C11" s="257" t="s">
        <v>154</v>
      </c>
      <c r="D11" s="237" t="s">
        <v>28</v>
      </c>
      <c r="E11" s="23">
        <v>18</v>
      </c>
      <c r="F11" s="18"/>
      <c r="G11" s="19"/>
      <c r="H11" s="132"/>
      <c r="I11" s="133" t="s">
        <v>30</v>
      </c>
      <c r="J11" s="134">
        <v>1</v>
      </c>
      <c r="K11" s="135">
        <v>18</v>
      </c>
      <c r="L11" s="82"/>
      <c r="M11" s="79"/>
      <c r="N11" s="79"/>
      <c r="O11" s="13"/>
      <c r="P11" s="42"/>
      <c r="Q11" s="43"/>
      <c r="R11" s="78"/>
      <c r="S11" s="79"/>
      <c r="T11" s="79"/>
      <c r="U11" s="13"/>
      <c r="V11" s="42"/>
      <c r="W11" s="49"/>
      <c r="X11" s="78"/>
      <c r="Y11" s="79"/>
      <c r="Z11" s="79"/>
      <c r="AA11" s="13"/>
      <c r="AB11" s="79"/>
      <c r="AC11" s="81"/>
      <c r="AD11" s="242" t="s">
        <v>161</v>
      </c>
    </row>
    <row r="12" spans="2:30" ht="31.5" customHeight="1">
      <c r="B12" s="182">
        <v>6</v>
      </c>
      <c r="C12" s="257" t="s">
        <v>62</v>
      </c>
      <c r="D12" s="237" t="s">
        <v>28</v>
      </c>
      <c r="E12" s="23">
        <v>108</v>
      </c>
      <c r="F12" s="18">
        <v>2</v>
      </c>
      <c r="G12" s="19"/>
      <c r="H12" s="132">
        <v>2</v>
      </c>
      <c r="I12" s="133" t="s">
        <v>29</v>
      </c>
      <c r="J12" s="134">
        <v>2</v>
      </c>
      <c r="K12" s="135">
        <v>108</v>
      </c>
      <c r="L12" s="82"/>
      <c r="M12" s="79"/>
      <c r="N12" s="79"/>
      <c r="O12" s="13"/>
      <c r="P12" s="42"/>
      <c r="Q12" s="43"/>
      <c r="R12" s="78"/>
      <c r="S12" s="79"/>
      <c r="T12" s="79"/>
      <c r="U12" s="13"/>
      <c r="V12" s="42"/>
      <c r="W12" s="49"/>
      <c r="X12" s="78"/>
      <c r="Y12" s="79"/>
      <c r="Z12" s="79"/>
      <c r="AA12" s="13"/>
      <c r="AB12" s="79"/>
      <c r="AC12" s="81"/>
      <c r="AD12" s="242" t="s">
        <v>186</v>
      </c>
    </row>
    <row r="13" spans="2:30" ht="33.75" customHeight="1">
      <c r="B13" s="182">
        <v>7</v>
      </c>
      <c r="C13" s="255" t="s">
        <v>65</v>
      </c>
      <c r="D13" s="236" t="s">
        <v>28</v>
      </c>
      <c r="E13" s="23">
        <v>162</v>
      </c>
      <c r="F13" s="131">
        <v>4</v>
      </c>
      <c r="G13" s="132"/>
      <c r="H13" s="132">
        <v>3</v>
      </c>
      <c r="I13" s="133" t="s">
        <v>47</v>
      </c>
      <c r="J13" s="138">
        <v>2</v>
      </c>
      <c r="K13" s="135">
        <v>162</v>
      </c>
      <c r="L13" s="82"/>
      <c r="M13" s="79"/>
      <c r="N13" s="79"/>
      <c r="O13" s="13"/>
      <c r="P13" s="79"/>
      <c r="Q13" s="83"/>
      <c r="R13" s="78"/>
      <c r="S13" s="79"/>
      <c r="T13" s="79"/>
      <c r="U13" s="13"/>
      <c r="V13" s="79"/>
      <c r="W13" s="84"/>
      <c r="X13" s="78"/>
      <c r="Y13" s="79"/>
      <c r="Z13" s="79"/>
      <c r="AA13" s="13"/>
      <c r="AB13" s="79"/>
      <c r="AC13" s="81"/>
      <c r="AD13" s="243"/>
    </row>
    <row r="14" spans="2:30" ht="30" customHeight="1">
      <c r="B14" s="182">
        <v>8</v>
      </c>
      <c r="C14" s="255" t="s">
        <v>108</v>
      </c>
      <c r="D14" s="236" t="s">
        <v>28</v>
      </c>
      <c r="E14" s="23">
        <v>162</v>
      </c>
      <c r="F14" s="131"/>
      <c r="G14" s="132"/>
      <c r="H14" s="132"/>
      <c r="I14" s="133"/>
      <c r="J14" s="138"/>
      <c r="K14" s="135"/>
      <c r="L14" s="82">
        <v>4</v>
      </c>
      <c r="M14" s="79"/>
      <c r="N14" s="79">
        <v>4</v>
      </c>
      <c r="O14" s="13" t="s">
        <v>47</v>
      </c>
      <c r="P14" s="79">
        <v>2</v>
      </c>
      <c r="Q14" s="83">
        <v>162</v>
      </c>
      <c r="R14" s="78"/>
      <c r="S14" s="79"/>
      <c r="T14" s="79"/>
      <c r="U14" s="13"/>
      <c r="V14" s="79"/>
      <c r="W14" s="84"/>
      <c r="X14" s="78"/>
      <c r="Y14" s="79"/>
      <c r="Z14" s="79"/>
      <c r="AA14" s="13"/>
      <c r="AB14" s="79"/>
      <c r="AC14" s="81"/>
      <c r="AD14" s="242" t="s">
        <v>161</v>
      </c>
    </row>
    <row r="15" spans="2:30" ht="27.75" customHeight="1">
      <c r="B15" s="182">
        <v>9</v>
      </c>
      <c r="C15" s="255" t="s">
        <v>60</v>
      </c>
      <c r="D15" s="236" t="s">
        <v>28</v>
      </c>
      <c r="E15" s="23">
        <v>108</v>
      </c>
      <c r="F15" s="131"/>
      <c r="G15" s="132"/>
      <c r="H15" s="132"/>
      <c r="I15" s="133"/>
      <c r="J15" s="138"/>
      <c r="K15" s="135"/>
      <c r="L15" s="82">
        <v>4</v>
      </c>
      <c r="M15" s="79">
        <v>2</v>
      </c>
      <c r="N15" s="79"/>
      <c r="O15" s="13" t="s">
        <v>29</v>
      </c>
      <c r="P15" s="79">
        <v>2</v>
      </c>
      <c r="Q15" s="83">
        <v>108</v>
      </c>
      <c r="R15" s="78"/>
      <c r="S15" s="79"/>
      <c r="T15" s="79"/>
      <c r="U15" s="13"/>
      <c r="V15" s="79"/>
      <c r="W15" s="84"/>
      <c r="X15" s="78"/>
      <c r="Y15" s="79"/>
      <c r="Z15" s="79"/>
      <c r="AA15" s="13"/>
      <c r="AB15" s="79"/>
      <c r="AC15" s="81"/>
      <c r="AD15" s="242"/>
    </row>
    <row r="16" spans="2:30" ht="38.25" customHeight="1">
      <c r="B16" s="182">
        <v>10</v>
      </c>
      <c r="C16" s="235" t="s">
        <v>140</v>
      </c>
      <c r="D16" s="234" t="s">
        <v>38</v>
      </c>
      <c r="E16" s="146">
        <v>72</v>
      </c>
      <c r="F16" s="131"/>
      <c r="G16" s="132"/>
      <c r="H16" s="132"/>
      <c r="I16" s="133"/>
      <c r="J16" s="134"/>
      <c r="K16" s="81"/>
      <c r="L16" s="82">
        <v>2</v>
      </c>
      <c r="M16" s="79"/>
      <c r="N16" s="79">
        <v>1</v>
      </c>
      <c r="O16" s="13" t="s">
        <v>47</v>
      </c>
      <c r="P16" s="42">
        <v>2</v>
      </c>
      <c r="Q16" s="43">
        <v>72</v>
      </c>
      <c r="R16" s="78"/>
      <c r="S16" s="79"/>
      <c r="T16" s="79"/>
      <c r="U16" s="13"/>
      <c r="V16" s="42"/>
      <c r="W16" s="49"/>
      <c r="X16" s="82"/>
      <c r="Y16" s="79"/>
      <c r="Z16" s="79"/>
      <c r="AA16" s="13"/>
      <c r="AB16" s="42"/>
      <c r="AC16" s="45"/>
      <c r="AD16" s="242"/>
    </row>
    <row r="17" spans="2:30" ht="37.5" customHeight="1">
      <c r="B17" s="182">
        <v>11</v>
      </c>
      <c r="C17" s="255" t="s">
        <v>155</v>
      </c>
      <c r="D17" s="236" t="s">
        <v>28</v>
      </c>
      <c r="E17" s="23">
        <v>108</v>
      </c>
      <c r="F17" s="131"/>
      <c r="G17" s="132"/>
      <c r="H17" s="132"/>
      <c r="I17" s="133"/>
      <c r="J17" s="138"/>
      <c r="K17" s="135"/>
      <c r="L17" s="82"/>
      <c r="M17" s="79"/>
      <c r="N17" s="79"/>
      <c r="O17" s="13"/>
      <c r="P17" s="79"/>
      <c r="Q17" s="83"/>
      <c r="R17" s="78">
        <v>3</v>
      </c>
      <c r="S17" s="79"/>
      <c r="T17" s="79">
        <v>2</v>
      </c>
      <c r="U17" s="13" t="s">
        <v>47</v>
      </c>
      <c r="V17" s="79">
        <v>2</v>
      </c>
      <c r="W17" s="84">
        <v>108</v>
      </c>
      <c r="X17" s="78"/>
      <c r="Y17" s="79"/>
      <c r="Z17" s="79"/>
      <c r="AA17" s="13"/>
      <c r="AB17" s="79"/>
      <c r="AC17" s="81"/>
      <c r="AD17" s="242" t="s">
        <v>161</v>
      </c>
    </row>
    <row r="18" spans="2:30" ht="32.25" customHeight="1">
      <c r="B18" s="221">
        <v>12</v>
      </c>
      <c r="C18" s="256" t="s">
        <v>64</v>
      </c>
      <c r="D18" s="236" t="s">
        <v>28</v>
      </c>
      <c r="E18" s="23">
        <v>216</v>
      </c>
      <c r="F18" s="136"/>
      <c r="G18" s="137"/>
      <c r="H18" s="137"/>
      <c r="I18" s="133"/>
      <c r="J18" s="138"/>
      <c r="K18" s="134"/>
      <c r="L18" s="79"/>
      <c r="M18" s="79"/>
      <c r="N18" s="79"/>
      <c r="O18" s="12"/>
      <c r="P18" s="79"/>
      <c r="Q18" s="79"/>
      <c r="R18" s="79">
        <v>3</v>
      </c>
      <c r="S18" s="79">
        <v>2</v>
      </c>
      <c r="T18" s="79"/>
      <c r="U18" s="12"/>
      <c r="V18" s="79">
        <v>2</v>
      </c>
      <c r="W18" s="79">
        <v>108</v>
      </c>
      <c r="X18" s="79">
        <v>3</v>
      </c>
      <c r="Y18" s="79">
        <v>2</v>
      </c>
      <c r="Z18" s="79"/>
      <c r="AA18" s="12" t="s">
        <v>47</v>
      </c>
      <c r="AB18" s="79">
        <v>2</v>
      </c>
      <c r="AC18" s="79">
        <v>108</v>
      </c>
      <c r="AD18" s="242" t="s">
        <v>186</v>
      </c>
    </row>
    <row r="19" spans="2:30" ht="27.75" customHeight="1">
      <c r="B19" s="182">
        <v>13</v>
      </c>
      <c r="C19" s="258" t="s">
        <v>67</v>
      </c>
      <c r="D19" s="238" t="s">
        <v>28</v>
      </c>
      <c r="E19" s="145">
        <v>216</v>
      </c>
      <c r="F19" s="131"/>
      <c r="G19" s="132"/>
      <c r="H19" s="132"/>
      <c r="I19" s="133"/>
      <c r="J19" s="139"/>
      <c r="K19" s="91"/>
      <c r="L19" s="82"/>
      <c r="M19" s="79"/>
      <c r="N19" s="79"/>
      <c r="O19" s="13"/>
      <c r="P19" s="86"/>
      <c r="Q19" s="36"/>
      <c r="R19" s="78">
        <v>3</v>
      </c>
      <c r="S19" s="79">
        <v>2</v>
      </c>
      <c r="T19" s="79"/>
      <c r="U19" s="13"/>
      <c r="V19" s="42">
        <v>2</v>
      </c>
      <c r="W19" s="49">
        <v>108</v>
      </c>
      <c r="X19" s="82">
        <v>3</v>
      </c>
      <c r="Y19" s="79">
        <v>2</v>
      </c>
      <c r="Z19" s="79"/>
      <c r="AA19" s="13" t="s">
        <v>47</v>
      </c>
      <c r="AB19" s="42">
        <v>2</v>
      </c>
      <c r="AC19" s="45">
        <v>108</v>
      </c>
      <c r="AD19" s="242" t="s">
        <v>161</v>
      </c>
    </row>
    <row r="20" spans="2:30" ht="26.25" customHeight="1">
      <c r="B20" s="182">
        <v>14</v>
      </c>
      <c r="C20" s="258" t="s">
        <v>68</v>
      </c>
      <c r="D20" s="238" t="s">
        <v>28</v>
      </c>
      <c r="E20" s="145">
        <v>18</v>
      </c>
      <c r="F20" s="131"/>
      <c r="G20" s="132"/>
      <c r="H20" s="132"/>
      <c r="I20" s="133"/>
      <c r="J20" s="134"/>
      <c r="K20" s="81"/>
      <c r="L20" s="82"/>
      <c r="M20" s="79"/>
      <c r="N20" s="79"/>
      <c r="O20" s="13"/>
      <c r="P20" s="79"/>
      <c r="Q20" s="83"/>
      <c r="R20" s="78"/>
      <c r="S20" s="79"/>
      <c r="T20" s="79"/>
      <c r="U20" s="13"/>
      <c r="V20" s="79"/>
      <c r="W20" s="84"/>
      <c r="X20" s="82"/>
      <c r="Y20" s="79"/>
      <c r="Z20" s="79"/>
      <c r="AA20" s="13" t="s">
        <v>30</v>
      </c>
      <c r="AB20" s="79">
        <v>1</v>
      </c>
      <c r="AC20" s="80">
        <v>18</v>
      </c>
      <c r="AD20" s="242" t="s">
        <v>161</v>
      </c>
    </row>
    <row r="21" spans="2:30" ht="30" customHeight="1">
      <c r="B21" s="182">
        <v>15</v>
      </c>
      <c r="C21" s="255" t="s">
        <v>187</v>
      </c>
      <c r="D21" s="236" t="s">
        <v>28</v>
      </c>
      <c r="E21" s="23">
        <v>126</v>
      </c>
      <c r="F21" s="131"/>
      <c r="G21" s="132"/>
      <c r="H21" s="132"/>
      <c r="I21" s="133"/>
      <c r="J21" s="138"/>
      <c r="K21" s="135"/>
      <c r="L21" s="82"/>
      <c r="M21" s="79"/>
      <c r="N21" s="79"/>
      <c r="O21" s="13"/>
      <c r="P21" s="79"/>
      <c r="Q21" s="83"/>
      <c r="R21" s="78"/>
      <c r="S21" s="79"/>
      <c r="T21" s="79"/>
      <c r="U21" s="13"/>
      <c r="V21" s="79"/>
      <c r="W21" s="84"/>
      <c r="X21" s="78">
        <v>3</v>
      </c>
      <c r="Y21" s="79"/>
      <c r="Z21" s="79">
        <v>2</v>
      </c>
      <c r="AA21" s="13" t="s">
        <v>29</v>
      </c>
      <c r="AB21" s="79">
        <v>2</v>
      </c>
      <c r="AC21" s="81">
        <v>126</v>
      </c>
      <c r="AD21" s="242"/>
    </row>
    <row r="22" spans="2:30" ht="33" customHeight="1" thickBot="1">
      <c r="B22" s="114">
        <v>16</v>
      </c>
      <c r="C22" s="259" t="s">
        <v>109</v>
      </c>
      <c r="D22" s="239" t="s">
        <v>28</v>
      </c>
      <c r="E22" s="28">
        <v>216</v>
      </c>
      <c r="F22" s="151"/>
      <c r="G22" s="152"/>
      <c r="H22" s="152"/>
      <c r="I22" s="153"/>
      <c r="J22" s="152"/>
      <c r="K22" s="53"/>
      <c r="L22" s="54"/>
      <c r="M22" s="52"/>
      <c r="N22" s="52"/>
      <c r="O22" s="14"/>
      <c r="P22" s="52"/>
      <c r="Q22" s="55"/>
      <c r="R22" s="51"/>
      <c r="S22" s="52"/>
      <c r="T22" s="52"/>
      <c r="U22" s="14"/>
      <c r="V22" s="52"/>
      <c r="W22" s="53"/>
      <c r="X22" s="54"/>
      <c r="Y22" s="52"/>
      <c r="Z22" s="52"/>
      <c r="AA22" s="14" t="s">
        <v>30</v>
      </c>
      <c r="AB22" s="52">
        <v>1</v>
      </c>
      <c r="AC22" s="55">
        <v>216</v>
      </c>
      <c r="AD22" s="242" t="s">
        <v>161</v>
      </c>
    </row>
    <row r="23" spans="2:30" ht="57.75" customHeight="1">
      <c r="B23" s="113">
        <v>17</v>
      </c>
      <c r="C23" s="266" t="s">
        <v>181</v>
      </c>
      <c r="D23" s="190" t="s">
        <v>37</v>
      </c>
      <c r="E23" s="155">
        <v>360</v>
      </c>
      <c r="F23" s="47">
        <v>2</v>
      </c>
      <c r="G23" s="42"/>
      <c r="H23" s="42">
        <v>5</v>
      </c>
      <c r="I23" s="13"/>
      <c r="J23" s="45">
        <v>1</v>
      </c>
      <c r="K23" s="48">
        <v>90</v>
      </c>
      <c r="L23" s="41">
        <v>2</v>
      </c>
      <c r="M23" s="42"/>
      <c r="N23" s="42">
        <v>5</v>
      </c>
      <c r="O23" s="13" t="s">
        <v>29</v>
      </c>
      <c r="P23" s="42">
        <v>1</v>
      </c>
      <c r="Q23" s="43">
        <v>90</v>
      </c>
      <c r="R23" s="47">
        <v>2</v>
      </c>
      <c r="S23" s="42"/>
      <c r="T23" s="42">
        <v>5</v>
      </c>
      <c r="U23" s="13"/>
      <c r="V23" s="42">
        <v>1</v>
      </c>
      <c r="W23" s="49">
        <v>90</v>
      </c>
      <c r="X23" s="41">
        <v>2</v>
      </c>
      <c r="Y23" s="42"/>
      <c r="Z23" s="42">
        <v>6</v>
      </c>
      <c r="AA23" s="13" t="s">
        <v>29</v>
      </c>
      <c r="AB23" s="42">
        <v>1</v>
      </c>
      <c r="AC23" s="45">
        <v>90</v>
      </c>
      <c r="AD23" s="50"/>
    </row>
    <row r="24" spans="2:31" ht="18.75">
      <c r="B24" s="115"/>
      <c r="C24" s="58"/>
      <c r="D24" s="58" t="s">
        <v>10</v>
      </c>
      <c r="E24" s="172">
        <f>SUM(E7:E22)</f>
        <v>2160</v>
      </c>
      <c r="F24" s="7"/>
      <c r="G24" s="226">
        <f>SUM(F7:H22)</f>
        <v>27</v>
      </c>
      <c r="H24" s="61" t="s">
        <v>49</v>
      </c>
      <c r="I24" s="224">
        <f>COUNTIF(I7:I23,"е")</f>
        <v>2</v>
      </c>
      <c r="J24" s="224">
        <f>SUM(J7:J23)</f>
        <v>13</v>
      </c>
      <c r="K24" s="224">
        <f>SUM(K7:K23)</f>
        <v>617</v>
      </c>
      <c r="L24" s="7"/>
      <c r="M24" s="226">
        <f>SUM(L7:N22)</f>
        <v>28</v>
      </c>
      <c r="N24" s="62" t="s">
        <v>49</v>
      </c>
      <c r="O24" s="224">
        <f>COUNTIF(O7:O23,"е")</f>
        <v>2</v>
      </c>
      <c r="P24" s="224">
        <f>SUM(P7:P23)</f>
        <v>12</v>
      </c>
      <c r="Q24" s="224">
        <f>SUM(Q7:Q23)</f>
        <v>562</v>
      </c>
      <c r="R24" s="57"/>
      <c r="S24" s="226">
        <f>SUM(R7:T22)</f>
        <v>25</v>
      </c>
      <c r="T24" s="62" t="s">
        <v>49</v>
      </c>
      <c r="U24" s="224">
        <f>COUNTIF(U7:U23,"е")</f>
        <v>1</v>
      </c>
      <c r="V24" s="224">
        <f>SUM(V7:V23)</f>
        <v>11</v>
      </c>
      <c r="W24" s="224">
        <f>SUM(W7:W23)</f>
        <v>545</v>
      </c>
      <c r="X24" s="57"/>
      <c r="Y24" s="226">
        <f>SUM(X7:Z22)</f>
        <v>26</v>
      </c>
      <c r="Z24" s="62" t="s">
        <v>49</v>
      </c>
      <c r="AA24" s="224">
        <f>COUNTIF(AA7:AA23,"е")</f>
        <v>4</v>
      </c>
      <c r="AB24" s="224">
        <f>SUM(AB7:AB23)</f>
        <v>14</v>
      </c>
      <c r="AC24" s="224">
        <f>SUM(AC7:AC23)</f>
        <v>796</v>
      </c>
      <c r="AD24" s="197">
        <f>-E24+K24+Q24+W24+AC24</f>
        <v>360</v>
      </c>
      <c r="AE24" s="225"/>
    </row>
    <row r="25" spans="2:31" ht="18.75">
      <c r="B25" s="116"/>
      <c r="C25" s="16" t="s">
        <v>53</v>
      </c>
      <c r="D25" s="29">
        <f>I24+O24+U24+AA24</f>
        <v>9</v>
      </c>
      <c r="E25" s="57"/>
      <c r="F25" s="7"/>
      <c r="G25" s="7"/>
      <c r="H25" s="61" t="s">
        <v>11</v>
      </c>
      <c r="I25" s="224">
        <f>COUNTIF(I7:I23,"з")+1</f>
        <v>2</v>
      </c>
      <c r="J25" s="224"/>
      <c r="K25" s="224"/>
      <c r="L25" s="7"/>
      <c r="M25" s="7"/>
      <c r="N25" s="62" t="s">
        <v>11</v>
      </c>
      <c r="O25" s="224">
        <f>COUNTIF(O7:O22,"з")+COUNTIF(O23:O23,"дз")</f>
        <v>3</v>
      </c>
      <c r="P25" s="224"/>
      <c r="Q25" s="224"/>
      <c r="R25" s="57"/>
      <c r="S25" s="7"/>
      <c r="T25" s="61" t="s">
        <v>11</v>
      </c>
      <c r="U25" s="224">
        <f>COUNTIF(U7:U23,"з")+COUNTIF(U23:U23,"дз")</f>
        <v>0</v>
      </c>
      <c r="V25" s="224"/>
      <c r="W25" s="224"/>
      <c r="X25" s="57"/>
      <c r="Y25" s="7"/>
      <c r="Z25" s="61" t="s">
        <v>11</v>
      </c>
      <c r="AA25" s="224">
        <f>COUNTIF(AA7:AA22,"з")+2</f>
        <v>4</v>
      </c>
      <c r="AB25" s="224"/>
      <c r="AC25" s="224"/>
      <c r="AD25" s="57"/>
      <c r="AE25" s="225"/>
    </row>
    <row r="26" spans="2:31" ht="18.75">
      <c r="B26" s="308" t="s">
        <v>54</v>
      </c>
      <c r="C26" s="309"/>
      <c r="D26" s="29">
        <f>I25+O25+U25+AA25</f>
        <v>9</v>
      </c>
      <c r="E26" s="57"/>
      <c r="F26" s="57"/>
      <c r="G26" s="57"/>
      <c r="H26" s="63"/>
      <c r="I26" s="64"/>
      <c r="J26" s="64"/>
      <c r="K26" s="64"/>
      <c r="L26" s="57"/>
      <c r="M26" s="57"/>
      <c r="N26" s="74"/>
      <c r="O26" s="224"/>
      <c r="P26" s="64"/>
      <c r="Q26" s="6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225"/>
    </row>
    <row r="27" spans="2:31" ht="15.75" customHeight="1">
      <c r="B27" s="308" t="s">
        <v>52</v>
      </c>
      <c r="C27" s="309"/>
      <c r="D27" s="17">
        <f>J24+P24+V24+AB24</f>
        <v>50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225"/>
    </row>
    <row r="28" spans="2:30" ht="51.75" customHeight="1">
      <c r="B28" s="115"/>
      <c r="C28" s="183" t="s">
        <v>114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09"/>
      <c r="R28" s="109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2:30" ht="18">
      <c r="B29" s="115"/>
      <c r="C29" s="115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</sheetData>
  <mergeCells count="19">
    <mergeCell ref="B26:C26"/>
    <mergeCell ref="B27:C27"/>
    <mergeCell ref="I5:K5"/>
    <mergeCell ref="D3:G3"/>
    <mergeCell ref="E4:E6"/>
    <mergeCell ref="AD4:AD6"/>
    <mergeCell ref="F5:H5"/>
    <mergeCell ref="R5:T5"/>
    <mergeCell ref="X5:Z5"/>
    <mergeCell ref="L5:N5"/>
    <mergeCell ref="U5:W5"/>
    <mergeCell ref="AA5:AC5"/>
    <mergeCell ref="L4:Q4"/>
    <mergeCell ref="B1:AB1"/>
    <mergeCell ref="C2:U2"/>
    <mergeCell ref="B4:B6"/>
    <mergeCell ref="C4:C6"/>
    <mergeCell ref="D4:D6"/>
    <mergeCell ref="O5:Q5"/>
  </mergeCells>
  <printOptions horizontalCentered="1" verticalCentered="1"/>
  <pageMargins left="0.7874015748031497" right="0.7874015748031497" top="0.49" bottom="0.48" header="0.5118110236220472" footer="0.5118110236220472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8"/>
  <sheetViews>
    <sheetView view="pageBreakPreview" zoomScale="75" zoomScaleNormal="75" zoomScaleSheetLayoutView="75" workbookViewId="0" topLeftCell="B13">
      <selection activeCell="Y22" sqref="Y22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35.7109375" style="1" customWidth="1"/>
    <col min="4" max="4" width="30.14062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2" width="5.8515625" style="1" customWidth="1"/>
    <col min="13" max="13" width="4.8515625" style="1" customWidth="1"/>
    <col min="14" max="14" width="6.7109375" style="1" customWidth="1"/>
    <col min="15" max="15" width="8.28125" style="1" customWidth="1"/>
    <col min="16" max="17" width="8.7109375" style="1" customWidth="1"/>
    <col min="18" max="18" width="5.7109375" style="1" customWidth="1"/>
    <col min="19" max="19" width="5.421875" style="1" customWidth="1"/>
    <col min="20" max="20" width="6.7109375" style="1" customWidth="1"/>
    <col min="21" max="21" width="6.8515625" style="1" customWidth="1"/>
    <col min="22" max="22" width="9.00390625" style="1" customWidth="1"/>
    <col min="23" max="23" width="8.421875" style="1" customWidth="1"/>
    <col min="24" max="24" width="5.8515625" style="1" customWidth="1"/>
    <col min="25" max="25" width="6.28125" style="1" customWidth="1"/>
    <col min="26" max="26" width="7.00390625" style="1" customWidth="1"/>
    <col min="27" max="27" width="6.7109375" style="1" customWidth="1"/>
    <col min="28" max="28" width="8.8515625" style="1" customWidth="1"/>
    <col min="29" max="29" width="8.140625" style="1" customWidth="1"/>
    <col min="30" max="30" width="21.57421875" style="1" customWidth="1"/>
    <col min="31" max="16384" width="9.140625" style="1" customWidth="1"/>
  </cols>
  <sheetData>
    <row r="1" spans="2:29" ht="18">
      <c r="B1" s="327" t="s">
        <v>188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8"/>
    </row>
    <row r="2" spans="3:25" ht="20.25">
      <c r="C2" s="354" t="s">
        <v>189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Y2" s="15" t="s">
        <v>144</v>
      </c>
    </row>
    <row r="3" spans="3:17" ht="16.5" thickBot="1">
      <c r="C3" s="5"/>
      <c r="D3" s="368"/>
      <c r="E3" s="353"/>
      <c r="F3" s="353"/>
      <c r="G3" s="353"/>
      <c r="H3" s="6"/>
      <c r="I3" s="3"/>
      <c r="J3" s="3"/>
      <c r="K3" s="3"/>
      <c r="L3" s="6"/>
      <c r="M3" s="4"/>
      <c r="N3" s="4"/>
      <c r="O3" s="4"/>
      <c r="P3" s="20"/>
      <c r="Q3" s="20"/>
    </row>
    <row r="4" spans="2:30" ht="18">
      <c r="B4" s="356" t="s">
        <v>0</v>
      </c>
      <c r="C4" s="359" t="s">
        <v>1</v>
      </c>
      <c r="D4" s="362" t="s">
        <v>2</v>
      </c>
      <c r="E4" s="369" t="s">
        <v>3</v>
      </c>
      <c r="F4" s="105" t="s">
        <v>131</v>
      </c>
      <c r="G4" s="106"/>
      <c r="H4" s="106"/>
      <c r="I4" s="106"/>
      <c r="J4" s="106"/>
      <c r="K4" s="30"/>
      <c r="L4" s="105" t="s">
        <v>167</v>
      </c>
      <c r="M4" s="106"/>
      <c r="N4" s="106"/>
      <c r="O4" s="106"/>
      <c r="P4" s="107"/>
      <c r="Q4" s="31"/>
      <c r="R4" s="105" t="s">
        <v>168</v>
      </c>
      <c r="S4" s="106"/>
      <c r="T4" s="106"/>
      <c r="U4" s="106"/>
      <c r="V4" s="107"/>
      <c r="W4" s="31"/>
      <c r="X4" s="105" t="s">
        <v>112</v>
      </c>
      <c r="Y4" s="106"/>
      <c r="Z4" s="106"/>
      <c r="AA4" s="106"/>
      <c r="AB4" s="107"/>
      <c r="AC4" s="32"/>
      <c r="AD4" s="314" t="s">
        <v>4</v>
      </c>
    </row>
    <row r="5" spans="2:30" ht="27" customHeight="1">
      <c r="B5" s="357"/>
      <c r="C5" s="360"/>
      <c r="D5" s="363"/>
      <c r="E5" s="370"/>
      <c r="F5" s="319" t="s">
        <v>5</v>
      </c>
      <c r="G5" s="320"/>
      <c r="H5" s="320"/>
      <c r="I5" s="347" t="s">
        <v>44</v>
      </c>
      <c r="J5" s="348"/>
      <c r="K5" s="349"/>
      <c r="L5" s="323" t="s">
        <v>5</v>
      </c>
      <c r="M5" s="320"/>
      <c r="N5" s="320"/>
      <c r="O5" s="347" t="s">
        <v>44</v>
      </c>
      <c r="P5" s="348"/>
      <c r="Q5" s="349"/>
      <c r="R5" s="319" t="s">
        <v>5</v>
      </c>
      <c r="S5" s="320"/>
      <c r="T5" s="320"/>
      <c r="U5" s="347" t="s">
        <v>44</v>
      </c>
      <c r="V5" s="348"/>
      <c r="W5" s="349"/>
      <c r="X5" s="319" t="s">
        <v>5</v>
      </c>
      <c r="Y5" s="320"/>
      <c r="Z5" s="320"/>
      <c r="AA5" s="365" t="s">
        <v>44</v>
      </c>
      <c r="AB5" s="366"/>
      <c r="AC5" s="367"/>
      <c r="AD5" s="315"/>
    </row>
    <row r="6" spans="2:30" ht="91.5" customHeight="1" thickBot="1">
      <c r="B6" s="358"/>
      <c r="C6" s="361"/>
      <c r="D6" s="364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5" t="s">
        <v>6</v>
      </c>
      <c r="M6" s="34" t="s">
        <v>7</v>
      </c>
      <c r="N6" s="34" t="s">
        <v>8</v>
      </c>
      <c r="O6" s="10" t="s">
        <v>96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37.5" customHeight="1">
      <c r="B7" s="113">
        <v>1</v>
      </c>
      <c r="C7" s="220" t="s">
        <v>71</v>
      </c>
      <c r="D7" s="207" t="s">
        <v>28</v>
      </c>
      <c r="E7" s="155">
        <v>252</v>
      </c>
      <c r="F7" s="136">
        <v>4</v>
      </c>
      <c r="G7" s="137">
        <v>2</v>
      </c>
      <c r="H7" s="137"/>
      <c r="I7" s="13"/>
      <c r="J7" s="45">
        <v>2</v>
      </c>
      <c r="K7" s="48">
        <v>126</v>
      </c>
      <c r="L7" s="41">
        <v>4</v>
      </c>
      <c r="M7" s="42">
        <v>2</v>
      </c>
      <c r="N7" s="42"/>
      <c r="O7" s="13" t="s">
        <v>47</v>
      </c>
      <c r="P7" s="42">
        <v>2</v>
      </c>
      <c r="Q7" s="43">
        <v>126</v>
      </c>
      <c r="R7" s="47"/>
      <c r="S7" s="42"/>
      <c r="T7" s="42"/>
      <c r="U7" s="13"/>
      <c r="V7" s="42"/>
      <c r="W7" s="49"/>
      <c r="X7" s="41"/>
      <c r="Y7" s="42"/>
      <c r="Z7" s="42"/>
      <c r="AA7" s="13"/>
      <c r="AB7" s="42"/>
      <c r="AC7" s="45"/>
      <c r="AD7" s="244" t="s">
        <v>162</v>
      </c>
    </row>
    <row r="8" spans="2:30" ht="39.75" customHeight="1">
      <c r="B8" s="113">
        <v>2</v>
      </c>
      <c r="C8" s="220" t="s">
        <v>72</v>
      </c>
      <c r="D8" s="190" t="s">
        <v>28</v>
      </c>
      <c r="E8" s="155">
        <v>18</v>
      </c>
      <c r="F8" s="47"/>
      <c r="G8" s="42"/>
      <c r="H8" s="42"/>
      <c r="I8" s="13"/>
      <c r="J8" s="45"/>
      <c r="K8" s="48"/>
      <c r="L8" s="41"/>
      <c r="M8" s="42"/>
      <c r="N8" s="42"/>
      <c r="O8" s="13" t="s">
        <v>30</v>
      </c>
      <c r="P8" s="42">
        <v>1</v>
      </c>
      <c r="Q8" s="43">
        <v>18</v>
      </c>
      <c r="R8" s="47"/>
      <c r="S8" s="42"/>
      <c r="T8" s="42"/>
      <c r="U8" s="13"/>
      <c r="V8" s="42"/>
      <c r="W8" s="49"/>
      <c r="X8" s="41"/>
      <c r="Y8" s="42"/>
      <c r="Z8" s="42"/>
      <c r="AA8" s="13"/>
      <c r="AB8" s="42"/>
      <c r="AC8" s="45"/>
      <c r="AD8" s="244"/>
    </row>
    <row r="9" spans="2:30" ht="25.5" customHeight="1">
      <c r="B9" s="113">
        <v>3</v>
      </c>
      <c r="C9" s="220" t="s">
        <v>121</v>
      </c>
      <c r="D9" s="207" t="s">
        <v>28</v>
      </c>
      <c r="E9" s="155">
        <v>270</v>
      </c>
      <c r="F9" s="136">
        <v>4</v>
      </c>
      <c r="G9" s="137"/>
      <c r="H9" s="137">
        <v>2</v>
      </c>
      <c r="I9" s="13"/>
      <c r="J9" s="45">
        <v>2</v>
      </c>
      <c r="K9" s="48">
        <v>135</v>
      </c>
      <c r="L9" s="41">
        <v>4</v>
      </c>
      <c r="M9" s="42"/>
      <c r="N9" s="42">
        <v>2</v>
      </c>
      <c r="O9" s="13" t="s">
        <v>47</v>
      </c>
      <c r="P9" s="42">
        <v>2</v>
      </c>
      <c r="Q9" s="43">
        <v>135</v>
      </c>
      <c r="R9" s="47"/>
      <c r="S9" s="42"/>
      <c r="T9" s="42"/>
      <c r="U9" s="13"/>
      <c r="V9" s="42"/>
      <c r="W9" s="49"/>
      <c r="X9" s="41"/>
      <c r="Y9" s="42"/>
      <c r="Z9" s="42"/>
      <c r="AA9" s="13"/>
      <c r="AB9" s="42"/>
      <c r="AC9" s="45"/>
      <c r="AD9" s="244"/>
    </row>
    <row r="10" spans="2:30" ht="25.5" customHeight="1">
      <c r="B10" s="113">
        <v>4</v>
      </c>
      <c r="C10" s="276" t="s">
        <v>79</v>
      </c>
      <c r="D10" s="207" t="s">
        <v>28</v>
      </c>
      <c r="E10" s="155">
        <v>126</v>
      </c>
      <c r="F10" s="136">
        <v>4</v>
      </c>
      <c r="G10" s="137"/>
      <c r="H10" s="137">
        <v>2</v>
      </c>
      <c r="I10" s="13" t="s">
        <v>29</v>
      </c>
      <c r="J10" s="45">
        <v>2</v>
      </c>
      <c r="K10" s="48">
        <v>126</v>
      </c>
      <c r="L10" s="41"/>
      <c r="M10" s="42"/>
      <c r="N10" s="42"/>
      <c r="O10" s="13"/>
      <c r="P10" s="42"/>
      <c r="Q10" s="43"/>
      <c r="R10" s="47"/>
      <c r="S10" s="42"/>
      <c r="T10" s="42"/>
      <c r="U10" s="13"/>
      <c r="V10" s="42"/>
      <c r="W10" s="49"/>
      <c r="X10" s="41"/>
      <c r="Y10" s="42"/>
      <c r="Z10" s="42"/>
      <c r="AA10" s="13"/>
      <c r="AB10" s="42"/>
      <c r="AC10" s="45"/>
      <c r="AD10" s="244"/>
    </row>
    <row r="11" spans="2:30" ht="25.5" customHeight="1">
      <c r="B11" s="113">
        <v>5</v>
      </c>
      <c r="C11" s="276" t="s">
        <v>69</v>
      </c>
      <c r="D11" s="207" t="s">
        <v>28</v>
      </c>
      <c r="E11" s="155">
        <v>90</v>
      </c>
      <c r="F11" s="136">
        <v>2</v>
      </c>
      <c r="G11" s="137">
        <v>2</v>
      </c>
      <c r="H11" s="137"/>
      <c r="I11" s="13" t="s">
        <v>47</v>
      </c>
      <c r="J11" s="45">
        <v>2</v>
      </c>
      <c r="K11" s="48">
        <v>90</v>
      </c>
      <c r="L11" s="41"/>
      <c r="M11" s="42"/>
      <c r="N11" s="42"/>
      <c r="O11" s="13"/>
      <c r="P11" s="42"/>
      <c r="Q11" s="43"/>
      <c r="R11" s="47"/>
      <c r="S11" s="42"/>
      <c r="T11" s="42"/>
      <c r="U11" s="13"/>
      <c r="V11" s="42"/>
      <c r="W11" s="49"/>
      <c r="X11" s="41"/>
      <c r="Y11" s="42"/>
      <c r="Z11" s="42"/>
      <c r="AA11" s="13"/>
      <c r="AB11" s="42"/>
      <c r="AC11" s="45"/>
      <c r="AD11" s="244"/>
    </row>
    <row r="12" spans="2:30" ht="36.75" customHeight="1">
      <c r="B12" s="113">
        <v>6</v>
      </c>
      <c r="C12" s="260" t="s">
        <v>152</v>
      </c>
      <c r="D12" s="207" t="s">
        <v>28</v>
      </c>
      <c r="E12" s="155">
        <v>108</v>
      </c>
      <c r="F12" s="136"/>
      <c r="G12" s="137"/>
      <c r="H12" s="137"/>
      <c r="I12" s="13"/>
      <c r="J12" s="45"/>
      <c r="K12" s="48"/>
      <c r="L12" s="41">
        <v>4</v>
      </c>
      <c r="M12" s="42"/>
      <c r="N12" s="42">
        <v>1</v>
      </c>
      <c r="O12" s="13" t="s">
        <v>47</v>
      </c>
      <c r="P12" s="42">
        <v>2</v>
      </c>
      <c r="Q12" s="43">
        <v>108</v>
      </c>
      <c r="R12" s="47"/>
      <c r="S12" s="42"/>
      <c r="T12" s="42"/>
      <c r="U12" s="13"/>
      <c r="V12" s="42"/>
      <c r="W12" s="49"/>
      <c r="X12" s="41"/>
      <c r="Y12" s="42"/>
      <c r="Z12" s="42"/>
      <c r="AA12" s="13"/>
      <c r="AB12" s="42"/>
      <c r="AC12" s="45"/>
      <c r="AD12" s="244" t="s">
        <v>162</v>
      </c>
    </row>
    <row r="13" spans="2:30" ht="36.75" customHeight="1">
      <c r="B13" s="113">
        <v>7</v>
      </c>
      <c r="C13" s="260" t="s">
        <v>174</v>
      </c>
      <c r="D13" s="207" t="s">
        <v>28</v>
      </c>
      <c r="E13" s="155">
        <v>108</v>
      </c>
      <c r="F13" s="136"/>
      <c r="G13" s="137"/>
      <c r="H13" s="137"/>
      <c r="I13" s="13"/>
      <c r="J13" s="45"/>
      <c r="K13" s="48"/>
      <c r="L13" s="41">
        <v>4</v>
      </c>
      <c r="M13" s="42"/>
      <c r="N13" s="42">
        <v>1</v>
      </c>
      <c r="O13" s="13" t="s">
        <v>29</v>
      </c>
      <c r="P13" s="42">
        <v>2</v>
      </c>
      <c r="Q13" s="43">
        <v>108</v>
      </c>
      <c r="R13" s="47"/>
      <c r="S13" s="42"/>
      <c r="T13" s="42"/>
      <c r="U13" s="13"/>
      <c r="V13" s="42"/>
      <c r="W13" s="49"/>
      <c r="X13" s="41"/>
      <c r="Y13" s="42"/>
      <c r="Z13" s="42"/>
      <c r="AA13" s="13"/>
      <c r="AB13" s="42"/>
      <c r="AC13" s="45"/>
      <c r="AD13" s="244" t="s">
        <v>163</v>
      </c>
    </row>
    <row r="14" spans="2:30" ht="72" customHeight="1">
      <c r="B14" s="113">
        <v>8</v>
      </c>
      <c r="C14" s="260" t="s">
        <v>80</v>
      </c>
      <c r="D14" s="207" t="s">
        <v>28</v>
      </c>
      <c r="E14" s="155">
        <v>126</v>
      </c>
      <c r="F14" s="136"/>
      <c r="G14" s="137"/>
      <c r="H14" s="137"/>
      <c r="I14" s="13"/>
      <c r="J14" s="45"/>
      <c r="K14" s="48"/>
      <c r="L14" s="41"/>
      <c r="M14" s="42"/>
      <c r="N14" s="42"/>
      <c r="O14" s="13"/>
      <c r="P14" s="42"/>
      <c r="Q14" s="43"/>
      <c r="R14" s="47">
        <v>4</v>
      </c>
      <c r="S14" s="42"/>
      <c r="T14" s="42">
        <v>1</v>
      </c>
      <c r="U14" s="13" t="s">
        <v>47</v>
      </c>
      <c r="V14" s="42">
        <v>2</v>
      </c>
      <c r="W14" s="49">
        <v>126</v>
      </c>
      <c r="X14" s="41"/>
      <c r="Y14" s="42"/>
      <c r="Z14" s="42"/>
      <c r="AA14" s="13"/>
      <c r="AB14" s="42"/>
      <c r="AC14" s="45"/>
      <c r="AD14" s="244" t="s">
        <v>163</v>
      </c>
    </row>
    <row r="15" spans="2:30" ht="38.25" customHeight="1">
      <c r="B15" s="113">
        <v>9</v>
      </c>
      <c r="C15" s="260" t="s">
        <v>187</v>
      </c>
      <c r="D15" s="263" t="s">
        <v>28</v>
      </c>
      <c r="E15" s="155">
        <v>126</v>
      </c>
      <c r="F15" s="136"/>
      <c r="G15" s="137"/>
      <c r="H15" s="137"/>
      <c r="I15" s="13"/>
      <c r="J15" s="45"/>
      <c r="K15" s="48"/>
      <c r="L15" s="41"/>
      <c r="M15" s="42"/>
      <c r="N15" s="42"/>
      <c r="O15" s="13"/>
      <c r="P15" s="42"/>
      <c r="Q15" s="43"/>
      <c r="R15" s="47">
        <v>3</v>
      </c>
      <c r="S15" s="42"/>
      <c r="T15" s="42">
        <v>2</v>
      </c>
      <c r="U15" s="13" t="s">
        <v>47</v>
      </c>
      <c r="V15" s="42">
        <v>2</v>
      </c>
      <c r="W15" s="49">
        <v>126</v>
      </c>
      <c r="X15" s="41"/>
      <c r="Y15" s="42"/>
      <c r="Z15" s="42"/>
      <c r="AA15" s="13"/>
      <c r="AB15" s="42"/>
      <c r="AC15" s="45"/>
      <c r="AD15" s="244" t="s">
        <v>163</v>
      </c>
    </row>
    <row r="16" spans="2:30" ht="38.25" customHeight="1">
      <c r="B16" s="113">
        <v>10</v>
      </c>
      <c r="C16" s="260" t="s">
        <v>146</v>
      </c>
      <c r="D16" s="263" t="s">
        <v>70</v>
      </c>
      <c r="E16" s="155">
        <v>108</v>
      </c>
      <c r="F16" s="136"/>
      <c r="G16" s="137"/>
      <c r="H16" s="137"/>
      <c r="I16" s="13"/>
      <c r="J16" s="45"/>
      <c r="K16" s="48"/>
      <c r="L16" s="41"/>
      <c r="M16" s="42"/>
      <c r="N16" s="42"/>
      <c r="O16" s="13"/>
      <c r="P16" s="42"/>
      <c r="Q16" s="43"/>
      <c r="R16" s="47">
        <v>2</v>
      </c>
      <c r="S16" s="42"/>
      <c r="T16" s="42">
        <v>2</v>
      </c>
      <c r="U16" s="13" t="s">
        <v>29</v>
      </c>
      <c r="V16" s="42">
        <v>2</v>
      </c>
      <c r="W16" s="49">
        <v>108</v>
      </c>
      <c r="X16" s="41"/>
      <c r="Y16" s="42"/>
      <c r="Z16" s="42"/>
      <c r="AA16" s="13"/>
      <c r="AB16" s="42"/>
      <c r="AC16" s="45"/>
      <c r="AD16" s="244"/>
    </row>
    <row r="17" spans="2:30" ht="54" customHeight="1">
      <c r="B17" s="113">
        <v>11</v>
      </c>
      <c r="C17" s="260" t="s">
        <v>190</v>
      </c>
      <c r="D17" s="263" t="s">
        <v>28</v>
      </c>
      <c r="E17" s="155">
        <v>108</v>
      </c>
      <c r="F17" s="136"/>
      <c r="G17" s="137"/>
      <c r="H17" s="137"/>
      <c r="I17" s="13"/>
      <c r="J17" s="45"/>
      <c r="K17" s="48"/>
      <c r="L17" s="41"/>
      <c r="M17" s="42"/>
      <c r="N17" s="42"/>
      <c r="O17" s="13"/>
      <c r="P17" s="42"/>
      <c r="Q17" s="43"/>
      <c r="R17" s="47">
        <v>2</v>
      </c>
      <c r="S17" s="42"/>
      <c r="T17" s="42">
        <v>2</v>
      </c>
      <c r="U17" s="13" t="s">
        <v>47</v>
      </c>
      <c r="V17" s="42">
        <v>2</v>
      </c>
      <c r="W17" s="49">
        <v>108</v>
      </c>
      <c r="X17" s="41"/>
      <c r="Y17" s="42"/>
      <c r="Z17" s="42"/>
      <c r="AA17" s="13"/>
      <c r="AB17" s="42"/>
      <c r="AC17" s="45"/>
      <c r="AD17" s="244"/>
    </row>
    <row r="18" spans="2:30" ht="54" customHeight="1">
      <c r="B18" s="113">
        <v>12</v>
      </c>
      <c r="C18" s="260" t="s">
        <v>74</v>
      </c>
      <c r="D18" s="263" t="s">
        <v>28</v>
      </c>
      <c r="E18" s="155">
        <v>216</v>
      </c>
      <c r="F18" s="136"/>
      <c r="G18" s="137"/>
      <c r="H18" s="137"/>
      <c r="I18" s="13"/>
      <c r="J18" s="45"/>
      <c r="K18" s="48"/>
      <c r="L18" s="41"/>
      <c r="M18" s="42"/>
      <c r="N18" s="42"/>
      <c r="O18" s="13"/>
      <c r="P18" s="42"/>
      <c r="Q18" s="43"/>
      <c r="R18" s="47">
        <v>2</v>
      </c>
      <c r="S18" s="42"/>
      <c r="T18" s="42">
        <v>2</v>
      </c>
      <c r="U18" s="13"/>
      <c r="V18" s="42">
        <v>2</v>
      </c>
      <c r="W18" s="49">
        <v>108</v>
      </c>
      <c r="X18" s="41">
        <v>2</v>
      </c>
      <c r="Y18" s="42"/>
      <c r="Z18" s="42">
        <v>2</v>
      </c>
      <c r="AA18" s="13" t="s">
        <v>29</v>
      </c>
      <c r="AB18" s="42">
        <v>2</v>
      </c>
      <c r="AC18" s="45">
        <v>108</v>
      </c>
      <c r="AD18" s="244"/>
    </row>
    <row r="19" spans="2:30" ht="33" customHeight="1">
      <c r="B19" s="113">
        <v>13</v>
      </c>
      <c r="C19" s="260" t="s">
        <v>159</v>
      </c>
      <c r="D19" s="263" t="s">
        <v>28</v>
      </c>
      <c r="E19" s="155">
        <v>108</v>
      </c>
      <c r="F19" s="136"/>
      <c r="G19" s="137"/>
      <c r="H19" s="137"/>
      <c r="I19" s="13"/>
      <c r="J19" s="45"/>
      <c r="K19" s="48"/>
      <c r="L19" s="41"/>
      <c r="M19" s="42"/>
      <c r="N19" s="42"/>
      <c r="O19" s="13"/>
      <c r="P19" s="42"/>
      <c r="Q19" s="43"/>
      <c r="R19" s="47"/>
      <c r="S19" s="42"/>
      <c r="T19" s="42"/>
      <c r="U19" s="13"/>
      <c r="V19" s="42"/>
      <c r="W19" s="49"/>
      <c r="X19" s="41">
        <v>2</v>
      </c>
      <c r="Y19" s="42"/>
      <c r="Z19" s="42">
        <v>2</v>
      </c>
      <c r="AA19" s="13" t="s">
        <v>47</v>
      </c>
      <c r="AB19" s="42">
        <v>2</v>
      </c>
      <c r="AC19" s="45">
        <v>108</v>
      </c>
      <c r="AD19" s="244"/>
    </row>
    <row r="20" spans="2:30" ht="33" customHeight="1">
      <c r="B20" s="113">
        <v>14</v>
      </c>
      <c r="C20" s="260" t="s">
        <v>78</v>
      </c>
      <c r="D20" s="263" t="s">
        <v>28</v>
      </c>
      <c r="E20" s="155">
        <v>108</v>
      </c>
      <c r="F20" s="136"/>
      <c r="G20" s="137"/>
      <c r="H20" s="137"/>
      <c r="I20" s="13"/>
      <c r="J20" s="45"/>
      <c r="K20" s="48"/>
      <c r="L20" s="41"/>
      <c r="M20" s="42"/>
      <c r="N20" s="42"/>
      <c r="O20" s="13"/>
      <c r="P20" s="42"/>
      <c r="Q20" s="43"/>
      <c r="R20" s="47"/>
      <c r="S20" s="42"/>
      <c r="T20" s="42"/>
      <c r="U20" s="13"/>
      <c r="V20" s="42"/>
      <c r="W20" s="49"/>
      <c r="X20" s="41">
        <v>2</v>
      </c>
      <c r="Y20" s="42"/>
      <c r="Z20" s="42">
        <v>2</v>
      </c>
      <c r="AA20" s="13" t="s">
        <v>47</v>
      </c>
      <c r="AB20" s="42">
        <v>2</v>
      </c>
      <c r="AC20" s="45">
        <v>108</v>
      </c>
      <c r="AD20" s="244"/>
    </row>
    <row r="21" spans="2:30" ht="33" customHeight="1">
      <c r="B21" s="113">
        <v>15</v>
      </c>
      <c r="C21" s="260" t="s">
        <v>191</v>
      </c>
      <c r="D21" s="263" t="s">
        <v>28</v>
      </c>
      <c r="E21" s="155">
        <v>180</v>
      </c>
      <c r="F21" s="136"/>
      <c r="G21" s="137"/>
      <c r="H21" s="137"/>
      <c r="I21" s="13"/>
      <c r="J21" s="45"/>
      <c r="K21" s="48"/>
      <c r="L21" s="41"/>
      <c r="M21" s="42"/>
      <c r="N21" s="42"/>
      <c r="O21" s="13"/>
      <c r="P21" s="42"/>
      <c r="Q21" s="43"/>
      <c r="R21" s="47"/>
      <c r="S21" s="42"/>
      <c r="T21" s="42"/>
      <c r="U21" s="13"/>
      <c r="V21" s="42"/>
      <c r="W21" s="49"/>
      <c r="X21" s="41">
        <v>2</v>
      </c>
      <c r="Y21" s="42">
        <v>4</v>
      </c>
      <c r="Z21" s="42"/>
      <c r="AA21" s="13" t="s">
        <v>29</v>
      </c>
      <c r="AB21" s="42">
        <v>2</v>
      </c>
      <c r="AC21" s="45">
        <v>180</v>
      </c>
      <c r="AD21" s="244"/>
    </row>
    <row r="22" spans="2:30" ht="33" customHeight="1">
      <c r="B22" s="113">
        <v>16</v>
      </c>
      <c r="C22" s="260" t="s">
        <v>160</v>
      </c>
      <c r="D22" s="263" t="s">
        <v>28</v>
      </c>
      <c r="E22" s="155">
        <v>108</v>
      </c>
      <c r="F22" s="136"/>
      <c r="G22" s="137"/>
      <c r="H22" s="137"/>
      <c r="I22" s="13"/>
      <c r="J22" s="45"/>
      <c r="K22" s="48"/>
      <c r="L22" s="41"/>
      <c r="M22" s="42"/>
      <c r="N22" s="42"/>
      <c r="O22" s="13"/>
      <c r="P22" s="42"/>
      <c r="Q22" s="43"/>
      <c r="R22" s="47"/>
      <c r="S22" s="42"/>
      <c r="T22" s="42"/>
      <c r="U22" s="13"/>
      <c r="V22" s="42"/>
      <c r="W22" s="49"/>
      <c r="X22" s="41">
        <v>2</v>
      </c>
      <c r="Y22" s="42"/>
      <c r="Z22" s="42">
        <v>2</v>
      </c>
      <c r="AA22" s="13" t="s">
        <v>29</v>
      </c>
      <c r="AB22" s="42">
        <v>2</v>
      </c>
      <c r="AC22" s="45">
        <v>108</v>
      </c>
      <c r="AD22" s="244"/>
    </row>
    <row r="23" spans="2:30" ht="57.75" customHeight="1">
      <c r="B23" s="113">
        <v>17</v>
      </c>
      <c r="C23" s="266" t="s">
        <v>181</v>
      </c>
      <c r="D23" s="190" t="s">
        <v>37</v>
      </c>
      <c r="E23" s="155">
        <v>432</v>
      </c>
      <c r="F23" s="47">
        <v>2</v>
      </c>
      <c r="G23" s="42"/>
      <c r="H23" s="42">
        <v>5</v>
      </c>
      <c r="I23" s="13"/>
      <c r="J23" s="45">
        <v>1</v>
      </c>
      <c r="K23" s="48">
        <v>108</v>
      </c>
      <c r="L23" s="41">
        <v>2</v>
      </c>
      <c r="M23" s="42"/>
      <c r="N23" s="42">
        <v>5</v>
      </c>
      <c r="O23" s="13" t="s">
        <v>29</v>
      </c>
      <c r="P23" s="42">
        <v>1</v>
      </c>
      <c r="Q23" s="43">
        <v>108</v>
      </c>
      <c r="R23" s="47">
        <v>2</v>
      </c>
      <c r="S23" s="42"/>
      <c r="T23" s="42">
        <v>5</v>
      </c>
      <c r="U23" s="13"/>
      <c r="V23" s="42">
        <v>1</v>
      </c>
      <c r="W23" s="49">
        <v>108</v>
      </c>
      <c r="X23" s="41">
        <v>2</v>
      </c>
      <c r="Y23" s="42"/>
      <c r="Z23" s="42">
        <v>6</v>
      </c>
      <c r="AA23" s="13" t="s">
        <v>29</v>
      </c>
      <c r="AB23" s="42">
        <v>1</v>
      </c>
      <c r="AC23" s="45">
        <v>108</v>
      </c>
      <c r="AD23" s="50"/>
    </row>
    <row r="24" spans="2:30" ht="57" customHeight="1" thickBot="1">
      <c r="B24" s="114">
        <v>18</v>
      </c>
      <c r="C24" s="372" t="s">
        <v>171</v>
      </c>
      <c r="D24" s="373"/>
      <c r="E24" s="156"/>
      <c r="F24" s="151"/>
      <c r="G24" s="152"/>
      <c r="H24" s="152"/>
      <c r="I24" s="14"/>
      <c r="J24" s="52"/>
      <c r="K24" s="53"/>
      <c r="L24" s="54"/>
      <c r="M24" s="52"/>
      <c r="N24" s="52"/>
      <c r="O24" s="14"/>
      <c r="P24" s="52"/>
      <c r="Q24" s="55"/>
      <c r="R24" s="51"/>
      <c r="S24" s="52"/>
      <c r="T24" s="52"/>
      <c r="U24" s="14"/>
      <c r="V24" s="52"/>
      <c r="W24" s="53"/>
      <c r="X24" s="54"/>
      <c r="Y24" s="52"/>
      <c r="Z24" s="52"/>
      <c r="AA24" s="14" t="s">
        <v>50</v>
      </c>
      <c r="AB24" s="52"/>
      <c r="AC24" s="55"/>
      <c r="AD24" s="56"/>
    </row>
    <row r="25" spans="2:31" ht="21.75" customHeight="1">
      <c r="B25" s="115"/>
      <c r="C25" s="58"/>
      <c r="D25" s="58" t="s">
        <v>10</v>
      </c>
      <c r="E25" s="157">
        <f>SUM(E7:E22)</f>
        <v>2160</v>
      </c>
      <c r="F25" s="165"/>
      <c r="G25" s="227">
        <f>SUM(F7:H22)</f>
        <v>22</v>
      </c>
      <c r="H25" s="167" t="s">
        <v>49</v>
      </c>
      <c r="I25" s="224">
        <f>COUNTIF(I7:I24,"е")</f>
        <v>1</v>
      </c>
      <c r="J25" s="224">
        <f>SUM(J7:J24)</f>
        <v>9</v>
      </c>
      <c r="K25" s="224">
        <f>SUM(K7:K22)</f>
        <v>477</v>
      </c>
      <c r="L25" s="7"/>
      <c r="M25" s="224">
        <f>SUM(L7:N22)</f>
        <v>22</v>
      </c>
      <c r="N25" s="62" t="s">
        <v>49</v>
      </c>
      <c r="O25" s="224">
        <f>COUNTIF(O7:O24,"е")</f>
        <v>3</v>
      </c>
      <c r="P25" s="224">
        <f>SUM(P7:P24)</f>
        <v>10</v>
      </c>
      <c r="Q25" s="224">
        <f>SUM(Q7:Q22)</f>
        <v>495</v>
      </c>
      <c r="R25" s="57"/>
      <c r="S25" s="224">
        <f>SUM(R7:T22)</f>
        <v>22</v>
      </c>
      <c r="T25" s="62" t="s">
        <v>49</v>
      </c>
      <c r="U25" s="224">
        <f>COUNTIF(U7:U24,"е")</f>
        <v>3</v>
      </c>
      <c r="V25" s="224">
        <f>SUM(V7:V24)</f>
        <v>11</v>
      </c>
      <c r="W25" s="224">
        <f>SUM(W7:W22)</f>
        <v>576</v>
      </c>
      <c r="X25" s="57"/>
      <c r="Y25" s="224">
        <f>SUM(X7:Z22)</f>
        <v>22</v>
      </c>
      <c r="Z25" s="62" t="s">
        <v>49</v>
      </c>
      <c r="AA25" s="224">
        <f>COUNTIF(AA7:AA24,"е")</f>
        <v>2</v>
      </c>
      <c r="AB25" s="224">
        <f>SUM(AB7:AB24)</f>
        <v>11</v>
      </c>
      <c r="AC25" s="224">
        <f>SUM(AC7:AC22)</f>
        <v>612</v>
      </c>
      <c r="AD25" s="57">
        <f>-E25+K25+Q25+W25+AC25</f>
        <v>0</v>
      </c>
      <c r="AE25" s="225"/>
    </row>
    <row r="26" spans="2:31" ht="18.75">
      <c r="B26" s="116"/>
      <c r="C26" s="16" t="s">
        <v>53</v>
      </c>
      <c r="D26" s="29">
        <f>I25+O25+U25+AA25</f>
        <v>9</v>
      </c>
      <c r="E26" s="115"/>
      <c r="F26" s="165"/>
      <c r="G26" s="165"/>
      <c r="H26" s="167" t="s">
        <v>11</v>
      </c>
      <c r="I26" s="224">
        <f>COUNTIF(I7:I24,"з")</f>
        <v>1</v>
      </c>
      <c r="J26" s="224"/>
      <c r="K26" s="224"/>
      <c r="L26" s="7"/>
      <c r="M26" s="7"/>
      <c r="N26" s="62" t="s">
        <v>11</v>
      </c>
      <c r="O26" s="224">
        <f>COUNTIF(O7:O14,"з")+1</f>
        <v>2</v>
      </c>
      <c r="P26" s="224"/>
      <c r="Q26" s="224"/>
      <c r="R26" s="57"/>
      <c r="S26" s="7"/>
      <c r="T26" s="61" t="s">
        <v>11</v>
      </c>
      <c r="U26" s="224">
        <f>COUNTIF(U7:U24,"з")</f>
        <v>1</v>
      </c>
      <c r="V26" s="224"/>
      <c r="W26" s="224"/>
      <c r="X26" s="57"/>
      <c r="Y26" s="7"/>
      <c r="Z26" s="61" t="s">
        <v>11</v>
      </c>
      <c r="AA26" s="224">
        <f>COUNTIF(AA7:AA14,"з")+COUNTIF(AA24:AA24,"дз")</f>
        <v>0</v>
      </c>
      <c r="AB26" s="224"/>
      <c r="AC26" s="224"/>
      <c r="AD26" s="57"/>
      <c r="AE26" s="225"/>
    </row>
    <row r="27" spans="2:31" ht="18.75">
      <c r="B27" s="308" t="s">
        <v>54</v>
      </c>
      <c r="C27" s="309"/>
      <c r="D27" s="29">
        <f>I26+O26+U26+AA26+O27</f>
        <v>4</v>
      </c>
      <c r="E27" s="115"/>
      <c r="F27" s="115"/>
      <c r="G27" s="115"/>
      <c r="H27" s="168"/>
      <c r="I27" s="64"/>
      <c r="J27" s="64"/>
      <c r="K27" s="64"/>
      <c r="L27" s="57"/>
      <c r="M27" s="57"/>
      <c r="N27" s="63"/>
      <c r="O27" s="224"/>
      <c r="P27" s="64"/>
      <c r="Q27" s="64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225"/>
    </row>
    <row r="28" spans="2:31" ht="15.75" customHeight="1">
      <c r="B28" s="308" t="s">
        <v>52</v>
      </c>
      <c r="C28" s="309"/>
      <c r="D28" s="117">
        <f>J25+P25+V25+AB25</f>
        <v>41</v>
      </c>
      <c r="E28" s="158"/>
      <c r="F28" s="158"/>
      <c r="G28" s="158"/>
      <c r="H28" s="158"/>
      <c r="I28" s="65"/>
      <c r="J28" s="65"/>
      <c r="K28" s="65"/>
      <c r="L28" s="65"/>
      <c r="M28" s="65"/>
      <c r="N28" s="65"/>
      <c r="O28" s="65"/>
      <c r="P28" s="66"/>
      <c r="Q28" s="66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225"/>
    </row>
    <row r="29" spans="2:30" ht="3.75" customHeight="1">
      <c r="B29" s="67"/>
      <c r="C29" s="67"/>
      <c r="D29" s="159"/>
      <c r="E29" s="158"/>
      <c r="F29" s="158"/>
      <c r="G29" s="158"/>
      <c r="H29" s="158"/>
      <c r="I29" s="65"/>
      <c r="J29" s="65"/>
      <c r="K29" s="65"/>
      <c r="L29" s="65"/>
      <c r="M29" s="65"/>
      <c r="N29" s="65"/>
      <c r="O29" s="65"/>
      <c r="P29" s="66"/>
      <c r="Q29" s="66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2:19" ht="33.75" customHeight="1">
      <c r="B30" s="163"/>
      <c r="C30" s="163"/>
      <c r="D30" s="164" t="s">
        <v>115</v>
      </c>
      <c r="E30" s="163"/>
      <c r="F30" s="171"/>
      <c r="G30" s="171"/>
      <c r="H30" s="17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4" ht="12.75">
      <c r="B31" s="163"/>
      <c r="C31" s="163"/>
      <c r="D31" s="163"/>
    </row>
    <row r="32" spans="2:4" ht="12.75">
      <c r="B32" s="163"/>
      <c r="C32" s="163"/>
      <c r="D32" s="163"/>
    </row>
    <row r="33" spans="2:4" ht="12.75">
      <c r="B33" s="163"/>
      <c r="C33" s="163"/>
      <c r="D33" s="163"/>
    </row>
    <row r="34" spans="2:4" ht="12.75">
      <c r="B34" s="163"/>
      <c r="C34" s="163"/>
      <c r="D34" s="163"/>
    </row>
    <row r="35" spans="2:4" ht="12.75">
      <c r="B35" s="163"/>
      <c r="C35" s="163"/>
      <c r="D35" s="163"/>
    </row>
    <row r="36" spans="2:4" ht="12.75">
      <c r="B36" s="163"/>
      <c r="C36" s="163"/>
      <c r="D36" s="163"/>
    </row>
    <row r="37" spans="2:4" ht="12.75">
      <c r="B37" s="163"/>
      <c r="C37" s="163"/>
      <c r="D37" s="163"/>
    </row>
    <row r="38" spans="2:4" ht="12.75">
      <c r="B38" s="163"/>
      <c r="C38" s="163"/>
      <c r="D38" s="163"/>
    </row>
  </sheetData>
  <mergeCells count="19">
    <mergeCell ref="B27:C27"/>
    <mergeCell ref="B28:C28"/>
    <mergeCell ref="I5:K5"/>
    <mergeCell ref="D3:G3"/>
    <mergeCell ref="E4:E6"/>
    <mergeCell ref="C24:D24"/>
    <mergeCell ref="AD4:AD6"/>
    <mergeCell ref="F5:H5"/>
    <mergeCell ref="R5:T5"/>
    <mergeCell ref="X5:Z5"/>
    <mergeCell ref="L5:N5"/>
    <mergeCell ref="U5:W5"/>
    <mergeCell ref="AA5:AC5"/>
    <mergeCell ref="B1:AB1"/>
    <mergeCell ref="C2:U2"/>
    <mergeCell ref="B4:B6"/>
    <mergeCell ref="C4:C6"/>
    <mergeCell ref="D4:D6"/>
    <mergeCell ref="O5:Q5"/>
  </mergeCells>
  <printOptions horizontalCentered="1" verticalCentered="1"/>
  <pageMargins left="0.7874015748031497" right="0.7874015748031497" top="0.48" bottom="0.49" header="0.5118110236220472" footer="0.5118110236220472"/>
  <pageSetup horizontalDpi="300" verticalDpi="300" orientation="landscape" paperSize="9" scale="45" r:id="rId2"/>
  <rowBreaks count="1" manualBreakCount="1">
    <brk id="31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5"/>
  <sheetViews>
    <sheetView view="pageBreakPreview" zoomScale="75" zoomScaleNormal="75" zoomScaleSheetLayoutView="75" workbookViewId="0" topLeftCell="D7">
      <selection activeCell="AD17" sqref="AD17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41.140625" style="1" customWidth="1"/>
    <col min="4" max="4" width="26.710937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2" width="5.8515625" style="1" customWidth="1"/>
    <col min="13" max="13" width="4.8515625" style="1" customWidth="1"/>
    <col min="14" max="14" width="6.7109375" style="1" customWidth="1"/>
    <col min="15" max="15" width="8.28125" style="1" customWidth="1"/>
    <col min="16" max="17" width="8.7109375" style="1" customWidth="1"/>
    <col min="18" max="18" width="5.7109375" style="1" customWidth="1"/>
    <col min="19" max="19" width="5.421875" style="1" customWidth="1"/>
    <col min="20" max="20" width="6.7109375" style="1" customWidth="1"/>
    <col min="21" max="21" width="6.8515625" style="1" customWidth="1"/>
    <col min="22" max="22" width="9.00390625" style="1" customWidth="1"/>
    <col min="23" max="23" width="8.421875" style="1" customWidth="1"/>
    <col min="24" max="24" width="5.8515625" style="1" customWidth="1"/>
    <col min="25" max="25" width="6.28125" style="1" customWidth="1"/>
    <col min="26" max="26" width="7.00390625" style="1" customWidth="1"/>
    <col min="27" max="27" width="6.7109375" style="1" customWidth="1"/>
    <col min="28" max="28" width="8.8515625" style="1" customWidth="1"/>
    <col min="29" max="29" width="8.140625" style="1" customWidth="1"/>
    <col min="30" max="30" width="20.57421875" style="1" customWidth="1"/>
    <col min="31" max="16384" width="9.140625" style="1" customWidth="1"/>
  </cols>
  <sheetData>
    <row r="1" spans="2:30" ht="18">
      <c r="B1" s="327" t="s">
        <v>182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73"/>
      <c r="AD1" s="57"/>
    </row>
    <row r="2" spans="2:30" ht="18">
      <c r="B2" s="57"/>
      <c r="C2" s="194" t="s">
        <v>153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57"/>
      <c r="W2" s="57"/>
      <c r="X2" s="57"/>
      <c r="Y2" s="9" t="s">
        <v>42</v>
      </c>
      <c r="Z2" s="57"/>
      <c r="AA2" s="57"/>
      <c r="AB2" s="57"/>
      <c r="AC2" s="57"/>
      <c r="AD2" s="57"/>
    </row>
    <row r="3" spans="2:30" ht="18.75" thickBot="1">
      <c r="B3" s="57"/>
      <c r="C3" s="7"/>
      <c r="D3" s="313"/>
      <c r="E3" s="304"/>
      <c r="F3" s="304"/>
      <c r="G3" s="304"/>
      <c r="H3" s="74"/>
      <c r="I3" s="75"/>
      <c r="J3" s="75"/>
      <c r="K3" s="75"/>
      <c r="L3" s="74"/>
      <c r="M3" s="57"/>
      <c r="N3" s="57"/>
      <c r="O3" s="57"/>
      <c r="P3" s="76"/>
      <c r="Q3" s="7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ht="18">
      <c r="B4" s="356" t="s">
        <v>0</v>
      </c>
      <c r="C4" s="359" t="s">
        <v>1</v>
      </c>
      <c r="D4" s="362" t="s">
        <v>2</v>
      </c>
      <c r="E4" s="369" t="s">
        <v>3</v>
      </c>
      <c r="F4" s="105" t="s">
        <v>131</v>
      </c>
      <c r="G4" s="106"/>
      <c r="H4" s="106"/>
      <c r="I4" s="106"/>
      <c r="J4" s="106"/>
      <c r="K4" s="30"/>
      <c r="L4" s="105" t="s">
        <v>139</v>
      </c>
      <c r="M4" s="106"/>
      <c r="N4" s="106"/>
      <c r="O4" s="106"/>
      <c r="P4" s="107"/>
      <c r="Q4" s="31"/>
      <c r="R4" s="105" t="s">
        <v>132</v>
      </c>
      <c r="S4" s="106"/>
      <c r="T4" s="106"/>
      <c r="U4" s="106"/>
      <c r="V4" s="107"/>
      <c r="W4" s="31"/>
      <c r="X4" s="105" t="s">
        <v>143</v>
      </c>
      <c r="Y4" s="106"/>
      <c r="Z4" s="106"/>
      <c r="AA4" s="106"/>
      <c r="AB4" s="107"/>
      <c r="AC4" s="32"/>
      <c r="AD4" s="314" t="s">
        <v>4</v>
      </c>
    </row>
    <row r="5" spans="2:30" ht="36" customHeight="1">
      <c r="B5" s="357"/>
      <c r="C5" s="360"/>
      <c r="D5" s="363"/>
      <c r="E5" s="370"/>
      <c r="F5" s="319" t="s">
        <v>5</v>
      </c>
      <c r="G5" s="320"/>
      <c r="H5" s="320"/>
      <c r="I5" s="374" t="s">
        <v>44</v>
      </c>
      <c r="J5" s="375"/>
      <c r="K5" s="376"/>
      <c r="L5" s="323" t="s">
        <v>5</v>
      </c>
      <c r="M5" s="320"/>
      <c r="N5" s="320"/>
      <c r="O5" s="374" t="s">
        <v>44</v>
      </c>
      <c r="P5" s="375"/>
      <c r="Q5" s="376"/>
      <c r="R5" s="319" t="s">
        <v>5</v>
      </c>
      <c r="S5" s="320"/>
      <c r="T5" s="320"/>
      <c r="U5" s="374" t="s">
        <v>44</v>
      </c>
      <c r="V5" s="375"/>
      <c r="W5" s="376"/>
      <c r="X5" s="321" t="s">
        <v>5</v>
      </c>
      <c r="Y5" s="322"/>
      <c r="Z5" s="322"/>
      <c r="AA5" s="374" t="s">
        <v>44</v>
      </c>
      <c r="AB5" s="375"/>
      <c r="AC5" s="376"/>
      <c r="AD5" s="315"/>
    </row>
    <row r="6" spans="2:30" ht="91.5" customHeight="1" thickBot="1">
      <c r="B6" s="358"/>
      <c r="C6" s="361"/>
      <c r="D6" s="364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5" t="s">
        <v>6</v>
      </c>
      <c r="M6" s="34" t="s">
        <v>7</v>
      </c>
      <c r="N6" s="34" t="s">
        <v>8</v>
      </c>
      <c r="O6" s="10" t="s">
        <v>96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21.75" customHeight="1">
      <c r="B7" s="113">
        <v>1</v>
      </c>
      <c r="C7" s="261" t="s">
        <v>12</v>
      </c>
      <c r="D7" s="198" t="s">
        <v>17</v>
      </c>
      <c r="E7" s="145"/>
      <c r="F7" s="126"/>
      <c r="G7" s="127"/>
      <c r="H7" s="127">
        <v>4</v>
      </c>
      <c r="I7" s="128"/>
      <c r="J7" s="129">
        <v>1</v>
      </c>
      <c r="K7" s="40"/>
      <c r="L7" s="37"/>
      <c r="M7" s="38"/>
      <c r="N7" s="38">
        <v>4</v>
      </c>
      <c r="O7" s="11"/>
      <c r="P7" s="38">
        <v>1</v>
      </c>
      <c r="Q7" s="44"/>
      <c r="R7" s="68"/>
      <c r="S7" s="38"/>
      <c r="T7" s="38">
        <v>4</v>
      </c>
      <c r="U7" s="11"/>
      <c r="V7" s="38">
        <v>1</v>
      </c>
      <c r="W7" s="77"/>
      <c r="X7" s="37"/>
      <c r="Y7" s="38"/>
      <c r="Z7" s="38">
        <v>4</v>
      </c>
      <c r="AA7" s="11" t="s">
        <v>29</v>
      </c>
      <c r="AB7" s="38">
        <v>1</v>
      </c>
      <c r="AC7" s="40"/>
      <c r="AD7" s="278"/>
    </row>
    <row r="8" spans="2:30" ht="32.25" customHeight="1">
      <c r="B8" s="182">
        <v>2</v>
      </c>
      <c r="C8" s="262" t="s">
        <v>107</v>
      </c>
      <c r="D8" s="199" t="s">
        <v>28</v>
      </c>
      <c r="E8" s="146">
        <v>324</v>
      </c>
      <c r="F8" s="131">
        <v>4</v>
      </c>
      <c r="G8" s="132">
        <v>2</v>
      </c>
      <c r="H8" s="132"/>
      <c r="I8" s="133"/>
      <c r="J8" s="138">
        <v>2</v>
      </c>
      <c r="K8" s="81">
        <v>81</v>
      </c>
      <c r="L8" s="78">
        <v>4</v>
      </c>
      <c r="M8" s="79">
        <v>2</v>
      </c>
      <c r="N8" s="79"/>
      <c r="O8" s="13" t="s">
        <v>29</v>
      </c>
      <c r="P8" s="86">
        <v>2</v>
      </c>
      <c r="Q8" s="281">
        <v>81</v>
      </c>
      <c r="R8" s="96">
        <v>4</v>
      </c>
      <c r="S8" s="88">
        <v>2</v>
      </c>
      <c r="T8" s="89"/>
      <c r="U8" s="13"/>
      <c r="V8" s="42">
        <v>2</v>
      </c>
      <c r="W8" s="43">
        <v>81</v>
      </c>
      <c r="X8" s="87">
        <v>4</v>
      </c>
      <c r="Y8" s="88">
        <v>2</v>
      </c>
      <c r="Z8" s="89"/>
      <c r="AA8" s="13" t="s">
        <v>47</v>
      </c>
      <c r="AB8" s="42">
        <v>2</v>
      </c>
      <c r="AC8" s="48">
        <v>81</v>
      </c>
      <c r="AD8" s="245" t="s">
        <v>192</v>
      </c>
    </row>
    <row r="9" spans="2:30" ht="35.25" customHeight="1">
      <c r="B9" s="184">
        <v>3</v>
      </c>
      <c r="C9" s="263" t="s">
        <v>69</v>
      </c>
      <c r="D9" s="201" t="s">
        <v>28</v>
      </c>
      <c r="E9" s="145">
        <v>180</v>
      </c>
      <c r="F9" s="131">
        <v>2</v>
      </c>
      <c r="G9" s="132">
        <v>2</v>
      </c>
      <c r="H9" s="132"/>
      <c r="I9" s="133"/>
      <c r="J9" s="132">
        <v>2</v>
      </c>
      <c r="K9" s="81">
        <v>90</v>
      </c>
      <c r="L9" s="78">
        <v>2</v>
      </c>
      <c r="M9" s="79">
        <v>2</v>
      </c>
      <c r="N9" s="79"/>
      <c r="O9" s="13" t="s">
        <v>47</v>
      </c>
      <c r="P9" s="79">
        <v>2</v>
      </c>
      <c r="Q9" s="81">
        <v>90</v>
      </c>
      <c r="R9" s="82"/>
      <c r="S9" s="79"/>
      <c r="T9" s="79"/>
      <c r="U9" s="13"/>
      <c r="V9" s="79"/>
      <c r="W9" s="80"/>
      <c r="X9" s="78"/>
      <c r="Y9" s="79"/>
      <c r="Z9" s="79"/>
      <c r="AA9" s="13"/>
      <c r="AB9" s="79"/>
      <c r="AC9" s="81"/>
      <c r="AD9" s="245"/>
    </row>
    <row r="10" spans="2:30" ht="45.75" customHeight="1">
      <c r="B10" s="184">
        <v>4</v>
      </c>
      <c r="C10" s="263" t="s">
        <v>110</v>
      </c>
      <c r="D10" s="201" t="s">
        <v>28</v>
      </c>
      <c r="E10" s="150">
        <v>180</v>
      </c>
      <c r="F10" s="131">
        <v>4</v>
      </c>
      <c r="G10" s="132">
        <v>4</v>
      </c>
      <c r="H10" s="132"/>
      <c r="I10" s="133" t="s">
        <v>29</v>
      </c>
      <c r="J10" s="132">
        <v>2</v>
      </c>
      <c r="K10" s="81">
        <v>180</v>
      </c>
      <c r="L10" s="78"/>
      <c r="M10" s="79"/>
      <c r="N10" s="79"/>
      <c r="O10" s="13"/>
      <c r="P10" s="79"/>
      <c r="Q10" s="81"/>
      <c r="R10" s="82"/>
      <c r="S10" s="79"/>
      <c r="T10" s="79"/>
      <c r="U10" s="13"/>
      <c r="V10" s="79"/>
      <c r="W10" s="80"/>
      <c r="X10" s="78"/>
      <c r="Y10" s="79"/>
      <c r="Z10" s="79"/>
      <c r="AA10" s="13"/>
      <c r="AB10" s="79"/>
      <c r="AC10" s="81"/>
      <c r="AD10" s="245"/>
    </row>
    <row r="11" spans="2:30" ht="41.25" customHeight="1">
      <c r="B11" s="182">
        <v>5</v>
      </c>
      <c r="C11" s="264" t="s">
        <v>65</v>
      </c>
      <c r="D11" s="199" t="s">
        <v>28</v>
      </c>
      <c r="E11" s="146">
        <v>108</v>
      </c>
      <c r="F11" s="131"/>
      <c r="G11" s="132"/>
      <c r="H11" s="132"/>
      <c r="I11" s="133"/>
      <c r="J11" s="138"/>
      <c r="K11" s="81"/>
      <c r="L11" s="78"/>
      <c r="M11" s="79"/>
      <c r="N11" s="79"/>
      <c r="O11" s="12"/>
      <c r="P11" s="79"/>
      <c r="Q11" s="84"/>
      <c r="R11" s="82">
        <v>3</v>
      </c>
      <c r="S11" s="79"/>
      <c r="T11" s="79">
        <v>2</v>
      </c>
      <c r="U11" s="12" t="s">
        <v>47</v>
      </c>
      <c r="V11" s="79">
        <v>2</v>
      </c>
      <c r="W11" s="83">
        <v>108</v>
      </c>
      <c r="X11" s="78"/>
      <c r="Y11" s="79"/>
      <c r="Z11" s="79"/>
      <c r="AA11" s="12"/>
      <c r="AB11" s="79"/>
      <c r="AC11" s="81"/>
      <c r="AD11" s="279"/>
    </row>
    <row r="12" spans="2:30" ht="27.75" customHeight="1">
      <c r="B12" s="182">
        <v>6</v>
      </c>
      <c r="C12" s="261" t="s">
        <v>63</v>
      </c>
      <c r="D12" s="200" t="s">
        <v>28</v>
      </c>
      <c r="E12" s="145">
        <v>126</v>
      </c>
      <c r="F12" s="131">
        <v>4</v>
      </c>
      <c r="G12" s="132">
        <v>2</v>
      </c>
      <c r="H12" s="132"/>
      <c r="I12" s="133" t="s">
        <v>47</v>
      </c>
      <c r="J12" s="134">
        <v>2</v>
      </c>
      <c r="K12" s="81">
        <v>126</v>
      </c>
      <c r="L12" s="78"/>
      <c r="M12" s="79"/>
      <c r="N12" s="79"/>
      <c r="O12" s="13"/>
      <c r="P12" s="79"/>
      <c r="Q12" s="84"/>
      <c r="R12" s="82"/>
      <c r="S12" s="79"/>
      <c r="T12" s="79"/>
      <c r="U12" s="13"/>
      <c r="V12" s="79"/>
      <c r="W12" s="83"/>
      <c r="X12" s="78"/>
      <c r="Y12" s="79"/>
      <c r="Z12" s="79"/>
      <c r="AA12" s="13"/>
      <c r="AB12" s="79"/>
      <c r="AC12" s="81"/>
      <c r="AD12" s="245" t="s">
        <v>166</v>
      </c>
    </row>
    <row r="13" spans="2:30" ht="25.5" customHeight="1">
      <c r="B13" s="113">
        <v>7</v>
      </c>
      <c r="C13" s="261" t="s">
        <v>99</v>
      </c>
      <c r="D13" s="200" t="s">
        <v>28</v>
      </c>
      <c r="E13" s="145">
        <v>18</v>
      </c>
      <c r="F13" s="136"/>
      <c r="G13" s="137"/>
      <c r="H13" s="137"/>
      <c r="I13" s="133" t="s">
        <v>30</v>
      </c>
      <c r="J13" s="138">
        <v>1</v>
      </c>
      <c r="K13" s="81">
        <v>18</v>
      </c>
      <c r="L13" s="47"/>
      <c r="M13" s="42"/>
      <c r="N13" s="42"/>
      <c r="O13" s="13"/>
      <c r="P13" s="42"/>
      <c r="Q13" s="49"/>
      <c r="R13" s="41"/>
      <c r="S13" s="42"/>
      <c r="T13" s="42"/>
      <c r="U13" s="13"/>
      <c r="V13" s="42"/>
      <c r="W13" s="43"/>
      <c r="X13" s="47"/>
      <c r="Y13" s="42"/>
      <c r="Z13" s="42"/>
      <c r="AA13" s="13"/>
      <c r="AB13" s="42"/>
      <c r="AC13" s="48"/>
      <c r="AD13" s="245"/>
    </row>
    <row r="14" spans="2:30" ht="29.25" customHeight="1">
      <c r="B14" s="182">
        <v>8</v>
      </c>
      <c r="C14" s="262" t="s">
        <v>66</v>
      </c>
      <c r="D14" s="199" t="s">
        <v>28</v>
      </c>
      <c r="E14" s="146">
        <v>108</v>
      </c>
      <c r="F14" s="131"/>
      <c r="G14" s="132"/>
      <c r="H14" s="132"/>
      <c r="I14" s="133"/>
      <c r="J14" s="138"/>
      <c r="K14" s="81"/>
      <c r="L14" s="78">
        <v>3</v>
      </c>
      <c r="M14" s="79">
        <v>2</v>
      </c>
      <c r="N14" s="79"/>
      <c r="O14" s="13" t="s">
        <v>47</v>
      </c>
      <c r="P14" s="86">
        <v>2</v>
      </c>
      <c r="Q14" s="281">
        <v>108</v>
      </c>
      <c r="R14" s="96"/>
      <c r="S14" s="89"/>
      <c r="T14" s="89"/>
      <c r="U14" s="12"/>
      <c r="V14" s="79"/>
      <c r="W14" s="80"/>
      <c r="X14" s="87"/>
      <c r="Y14" s="89"/>
      <c r="Z14" s="89"/>
      <c r="AA14" s="12"/>
      <c r="AB14" s="79"/>
      <c r="AC14" s="81"/>
      <c r="AD14" s="245"/>
    </row>
    <row r="15" spans="2:30" ht="36.75" customHeight="1">
      <c r="B15" s="182">
        <v>9</v>
      </c>
      <c r="C15" s="262" t="s">
        <v>108</v>
      </c>
      <c r="D15" s="199" t="s">
        <v>28</v>
      </c>
      <c r="E15" s="146">
        <v>162</v>
      </c>
      <c r="F15" s="131"/>
      <c r="G15" s="132"/>
      <c r="H15" s="132"/>
      <c r="I15" s="133"/>
      <c r="J15" s="138"/>
      <c r="K15" s="81"/>
      <c r="L15" s="78">
        <v>4</v>
      </c>
      <c r="M15" s="79"/>
      <c r="N15" s="79">
        <v>3</v>
      </c>
      <c r="O15" s="13" t="s">
        <v>47</v>
      </c>
      <c r="P15" s="86">
        <v>2</v>
      </c>
      <c r="Q15" s="281">
        <v>162</v>
      </c>
      <c r="R15" s="96"/>
      <c r="S15" s="89"/>
      <c r="T15" s="89"/>
      <c r="U15" s="13"/>
      <c r="V15" s="42"/>
      <c r="W15" s="43"/>
      <c r="X15" s="87"/>
      <c r="Y15" s="89"/>
      <c r="Z15" s="89"/>
      <c r="AA15" s="13"/>
      <c r="AB15" s="42"/>
      <c r="AC15" s="48"/>
      <c r="AD15" s="245" t="s">
        <v>192</v>
      </c>
    </row>
    <row r="16" spans="2:30" ht="40.5" customHeight="1">
      <c r="B16" s="184">
        <v>10</v>
      </c>
      <c r="C16" s="261" t="s">
        <v>157</v>
      </c>
      <c r="D16" s="201" t="s">
        <v>158</v>
      </c>
      <c r="E16" s="145">
        <v>108</v>
      </c>
      <c r="F16" s="131"/>
      <c r="G16" s="132"/>
      <c r="H16" s="132"/>
      <c r="I16" s="133"/>
      <c r="J16" s="132"/>
      <c r="K16" s="81"/>
      <c r="L16" s="78">
        <v>2</v>
      </c>
      <c r="M16" s="79"/>
      <c r="N16" s="79">
        <v>2</v>
      </c>
      <c r="O16" s="13" t="s">
        <v>29</v>
      </c>
      <c r="P16" s="79">
        <v>2</v>
      </c>
      <c r="Q16" s="81">
        <v>108</v>
      </c>
      <c r="R16" s="82"/>
      <c r="S16" s="79"/>
      <c r="T16" s="79"/>
      <c r="U16" s="13"/>
      <c r="V16" s="79"/>
      <c r="W16" s="80"/>
      <c r="X16" s="78"/>
      <c r="Y16" s="79"/>
      <c r="Z16" s="79"/>
      <c r="AA16" s="13"/>
      <c r="AB16" s="79"/>
      <c r="AC16" s="81"/>
      <c r="AD16" s="245"/>
    </row>
    <row r="17" spans="2:30" ht="28.5" customHeight="1">
      <c r="B17" s="182">
        <v>11</v>
      </c>
      <c r="C17" s="263" t="s">
        <v>92</v>
      </c>
      <c r="D17" s="201" t="s">
        <v>28</v>
      </c>
      <c r="E17" s="145">
        <v>108</v>
      </c>
      <c r="F17" s="131"/>
      <c r="G17" s="132"/>
      <c r="H17" s="132"/>
      <c r="I17" s="133"/>
      <c r="J17" s="138"/>
      <c r="K17" s="81"/>
      <c r="L17" s="78"/>
      <c r="M17" s="79"/>
      <c r="N17" s="79"/>
      <c r="O17" s="13"/>
      <c r="P17" s="86"/>
      <c r="Q17" s="281"/>
      <c r="R17" s="96">
        <v>3</v>
      </c>
      <c r="S17" s="89"/>
      <c r="T17" s="89">
        <v>2</v>
      </c>
      <c r="U17" s="13" t="s">
        <v>29</v>
      </c>
      <c r="V17" s="42">
        <v>2</v>
      </c>
      <c r="W17" s="43">
        <v>108</v>
      </c>
      <c r="X17" s="87"/>
      <c r="Y17" s="89"/>
      <c r="Z17" s="89"/>
      <c r="AA17" s="13"/>
      <c r="AB17" s="42"/>
      <c r="AC17" s="48"/>
      <c r="AD17" s="245" t="s">
        <v>192</v>
      </c>
    </row>
    <row r="18" spans="2:30" ht="33.75" customHeight="1">
      <c r="B18" s="182">
        <v>12</v>
      </c>
      <c r="C18" s="261" t="s">
        <v>67</v>
      </c>
      <c r="D18" s="201" t="s">
        <v>28</v>
      </c>
      <c r="E18" s="145">
        <v>216</v>
      </c>
      <c r="F18" s="131"/>
      <c r="G18" s="132"/>
      <c r="H18" s="132"/>
      <c r="I18" s="133"/>
      <c r="J18" s="139"/>
      <c r="K18" s="91"/>
      <c r="L18" s="78"/>
      <c r="M18" s="79"/>
      <c r="N18" s="79"/>
      <c r="O18" s="13"/>
      <c r="P18" s="86"/>
      <c r="Q18" s="281"/>
      <c r="R18" s="82">
        <v>4</v>
      </c>
      <c r="S18" s="79">
        <v>2</v>
      </c>
      <c r="T18" s="79"/>
      <c r="U18" s="13"/>
      <c r="V18" s="42">
        <v>2</v>
      </c>
      <c r="W18" s="43">
        <v>108</v>
      </c>
      <c r="X18" s="78">
        <v>4</v>
      </c>
      <c r="Y18" s="79">
        <v>2</v>
      </c>
      <c r="Z18" s="79"/>
      <c r="AA18" s="12" t="s">
        <v>47</v>
      </c>
      <c r="AB18" s="79">
        <v>2</v>
      </c>
      <c r="AC18" s="81">
        <v>108</v>
      </c>
      <c r="AD18" s="245" t="s">
        <v>192</v>
      </c>
    </row>
    <row r="19" spans="2:30" ht="23.25" customHeight="1">
      <c r="B19" s="182">
        <v>13</v>
      </c>
      <c r="C19" s="261" t="s">
        <v>68</v>
      </c>
      <c r="D19" s="201" t="s">
        <v>28</v>
      </c>
      <c r="E19" s="145">
        <v>18</v>
      </c>
      <c r="F19" s="131"/>
      <c r="G19" s="132"/>
      <c r="H19" s="132"/>
      <c r="I19" s="133"/>
      <c r="J19" s="134"/>
      <c r="K19" s="81"/>
      <c r="L19" s="78"/>
      <c r="M19" s="79"/>
      <c r="N19" s="79"/>
      <c r="O19" s="13"/>
      <c r="P19" s="79"/>
      <c r="Q19" s="84"/>
      <c r="R19" s="82"/>
      <c r="S19" s="79"/>
      <c r="T19" s="79"/>
      <c r="U19" s="13"/>
      <c r="V19" s="79"/>
      <c r="W19" s="83"/>
      <c r="X19" s="78"/>
      <c r="Y19" s="79"/>
      <c r="Z19" s="79"/>
      <c r="AA19" s="13" t="s">
        <v>30</v>
      </c>
      <c r="AB19" s="79">
        <v>1</v>
      </c>
      <c r="AC19" s="81">
        <v>18</v>
      </c>
      <c r="AD19" s="245"/>
    </row>
    <row r="20" spans="2:30" ht="35.25" customHeight="1">
      <c r="B20" s="182">
        <v>14</v>
      </c>
      <c r="C20" s="262" t="s">
        <v>140</v>
      </c>
      <c r="D20" s="187" t="s">
        <v>38</v>
      </c>
      <c r="E20" s="146">
        <v>72</v>
      </c>
      <c r="F20" s="131"/>
      <c r="G20" s="132"/>
      <c r="H20" s="132"/>
      <c r="I20" s="133"/>
      <c r="J20" s="134"/>
      <c r="K20" s="81"/>
      <c r="L20" s="78"/>
      <c r="M20" s="79"/>
      <c r="N20" s="79"/>
      <c r="O20" s="13"/>
      <c r="P20" s="42"/>
      <c r="Q20" s="49"/>
      <c r="R20" s="82"/>
      <c r="S20" s="79"/>
      <c r="T20" s="79"/>
      <c r="U20" s="13"/>
      <c r="V20" s="42"/>
      <c r="W20" s="43"/>
      <c r="X20" s="78">
        <v>2</v>
      </c>
      <c r="Y20" s="79"/>
      <c r="Z20" s="79">
        <v>1</v>
      </c>
      <c r="AA20" s="13" t="s">
        <v>47</v>
      </c>
      <c r="AB20" s="42">
        <v>2</v>
      </c>
      <c r="AC20" s="48">
        <v>72</v>
      </c>
      <c r="AD20" s="245"/>
    </row>
    <row r="21" spans="2:30" ht="41.25" customHeight="1">
      <c r="B21" s="184">
        <v>15</v>
      </c>
      <c r="C21" s="265" t="s">
        <v>151</v>
      </c>
      <c r="D21" s="220" t="s">
        <v>15</v>
      </c>
      <c r="E21" s="147">
        <v>108</v>
      </c>
      <c r="F21" s="148"/>
      <c r="G21" s="149"/>
      <c r="H21" s="149"/>
      <c r="I21" s="140"/>
      <c r="J21" s="132"/>
      <c r="K21" s="93"/>
      <c r="L21" s="280"/>
      <c r="M21" s="92"/>
      <c r="N21" s="92"/>
      <c r="O21" s="79"/>
      <c r="P21" s="79"/>
      <c r="Q21" s="81"/>
      <c r="R21" s="94"/>
      <c r="S21" s="92"/>
      <c r="T21" s="92"/>
      <c r="U21" s="12"/>
      <c r="V21" s="79"/>
      <c r="W21" s="80"/>
      <c r="X21" s="280">
        <v>3</v>
      </c>
      <c r="Y21" s="92"/>
      <c r="Z21" s="92">
        <v>1</v>
      </c>
      <c r="AA21" s="12" t="s">
        <v>47</v>
      </c>
      <c r="AB21" s="92">
        <v>2</v>
      </c>
      <c r="AC21" s="93">
        <v>108</v>
      </c>
      <c r="AD21" s="245"/>
    </row>
    <row r="22" spans="2:30" ht="41.25" customHeight="1">
      <c r="B22" s="184">
        <v>16</v>
      </c>
      <c r="C22" s="265" t="s">
        <v>100</v>
      </c>
      <c r="D22" s="277" t="s">
        <v>28</v>
      </c>
      <c r="E22" s="147">
        <v>108</v>
      </c>
      <c r="F22" s="148"/>
      <c r="G22" s="149"/>
      <c r="H22" s="149"/>
      <c r="I22" s="140"/>
      <c r="J22" s="149"/>
      <c r="K22" s="93"/>
      <c r="L22" s="280"/>
      <c r="M22" s="92"/>
      <c r="N22" s="92"/>
      <c r="O22" s="79"/>
      <c r="P22" s="92"/>
      <c r="Q22" s="93"/>
      <c r="R22" s="94"/>
      <c r="S22" s="92"/>
      <c r="T22" s="92"/>
      <c r="U22" s="12"/>
      <c r="V22" s="92"/>
      <c r="W22" s="95"/>
      <c r="X22" s="280">
        <v>3</v>
      </c>
      <c r="Y22" s="92"/>
      <c r="Z22" s="92">
        <v>2</v>
      </c>
      <c r="AA22" s="12" t="s">
        <v>29</v>
      </c>
      <c r="AB22" s="92">
        <v>2</v>
      </c>
      <c r="AC22" s="93">
        <v>108</v>
      </c>
      <c r="AD22" s="245"/>
    </row>
    <row r="23" spans="2:30" ht="42" customHeight="1" thickBot="1">
      <c r="B23" s="114">
        <v>17</v>
      </c>
      <c r="C23" s="254" t="s">
        <v>109</v>
      </c>
      <c r="D23" s="202" t="s">
        <v>28</v>
      </c>
      <c r="E23" s="28">
        <v>216</v>
      </c>
      <c r="F23" s="151"/>
      <c r="G23" s="152"/>
      <c r="H23" s="152"/>
      <c r="I23" s="153"/>
      <c r="J23" s="152"/>
      <c r="K23" s="53"/>
      <c r="L23" s="51"/>
      <c r="M23" s="52"/>
      <c r="N23" s="52"/>
      <c r="O23" s="14"/>
      <c r="P23" s="52"/>
      <c r="Q23" s="53"/>
      <c r="R23" s="54"/>
      <c r="S23" s="52"/>
      <c r="T23" s="52"/>
      <c r="U23" s="14"/>
      <c r="V23" s="52"/>
      <c r="W23" s="55"/>
      <c r="X23" s="51"/>
      <c r="Y23" s="52"/>
      <c r="Z23" s="52"/>
      <c r="AA23" s="14" t="s">
        <v>30</v>
      </c>
      <c r="AB23" s="52">
        <v>1</v>
      </c>
      <c r="AC23" s="53">
        <v>216</v>
      </c>
      <c r="AD23" s="245" t="s">
        <v>192</v>
      </c>
    </row>
    <row r="24" spans="2:30" ht="18.75">
      <c r="B24" s="115"/>
      <c r="C24" s="58"/>
      <c r="D24" s="58" t="s">
        <v>10</v>
      </c>
      <c r="E24" s="59">
        <f>SUM(E7:E23)</f>
        <v>2160</v>
      </c>
      <c r="F24" s="7"/>
      <c r="G24" s="224">
        <f>SUM(F7:H23)</f>
        <v>28</v>
      </c>
      <c r="H24" s="61" t="s">
        <v>49</v>
      </c>
      <c r="I24" s="224">
        <f>COUNTIF(I7:I23,"е")</f>
        <v>1</v>
      </c>
      <c r="J24" s="224">
        <f>SUM(J7:J23)</f>
        <v>10</v>
      </c>
      <c r="K24" s="224">
        <f>SUM(K7:K23)</f>
        <v>495</v>
      </c>
      <c r="L24" s="7"/>
      <c r="M24" s="226">
        <f>SUM(L7:N23)</f>
        <v>30</v>
      </c>
      <c r="N24" s="62" t="s">
        <v>49</v>
      </c>
      <c r="O24" s="224">
        <f>COUNTIF(O7:O23,"е")</f>
        <v>3</v>
      </c>
      <c r="P24" s="224">
        <f>SUM(P7:P23)</f>
        <v>11</v>
      </c>
      <c r="Q24" s="224">
        <f>SUM(Q7:Q23)</f>
        <v>549</v>
      </c>
      <c r="R24" s="57"/>
      <c r="S24" s="224">
        <f>SUM(R7:T23)</f>
        <v>26</v>
      </c>
      <c r="T24" s="62" t="s">
        <v>49</v>
      </c>
      <c r="U24" s="224">
        <f>COUNTIF(U7:U23,"е")</f>
        <v>1</v>
      </c>
      <c r="V24" s="224">
        <f>SUM(V7:V23)</f>
        <v>9</v>
      </c>
      <c r="W24" s="224">
        <f>SUM(W7:W23)</f>
        <v>405</v>
      </c>
      <c r="X24" s="57"/>
      <c r="Y24" s="224">
        <f>SUM(X7:Z23)</f>
        <v>28</v>
      </c>
      <c r="Z24" s="62" t="s">
        <v>49</v>
      </c>
      <c r="AA24" s="224">
        <f>COUNTIF(AA7:AA23,"е")</f>
        <v>4</v>
      </c>
      <c r="AB24" s="224">
        <f>SUM(AB7:AB23)</f>
        <v>13</v>
      </c>
      <c r="AC24" s="224">
        <f>SUM(AC7:AC23)</f>
        <v>711</v>
      </c>
      <c r="AD24" s="57">
        <f>-E24+K24+Q24+W24+AC24</f>
        <v>0</v>
      </c>
    </row>
    <row r="25" spans="2:30" ht="18.75">
      <c r="B25" s="116"/>
      <c r="C25" s="16" t="s">
        <v>53</v>
      </c>
      <c r="D25" s="29">
        <f>I24+O24+U24+AA24</f>
        <v>9</v>
      </c>
      <c r="E25" s="57"/>
      <c r="F25" s="7"/>
      <c r="G25" s="7"/>
      <c r="H25" s="61" t="s">
        <v>11</v>
      </c>
      <c r="I25" s="224">
        <f>COUNTIF(I7:I23,"з")+1</f>
        <v>2</v>
      </c>
      <c r="J25" s="224"/>
      <c r="K25" s="224"/>
      <c r="L25" s="7"/>
      <c r="M25" s="7"/>
      <c r="N25" s="62" t="s">
        <v>11</v>
      </c>
      <c r="O25" s="224">
        <f>COUNTIF(O7:O23,"з")+COUNTIF(O21:O23,"дз")</f>
        <v>2</v>
      </c>
      <c r="P25" s="224"/>
      <c r="Q25" s="224"/>
      <c r="R25" s="57"/>
      <c r="S25" s="7"/>
      <c r="T25" s="61" t="s">
        <v>11</v>
      </c>
      <c r="U25" s="224">
        <f>COUNTIF(U7:U23,"з")</f>
        <v>1</v>
      </c>
      <c r="V25" s="224"/>
      <c r="W25" s="224"/>
      <c r="X25" s="57"/>
      <c r="Y25" s="7"/>
      <c r="Z25" s="61" t="s">
        <v>11</v>
      </c>
      <c r="AA25" s="224">
        <f>COUNTIF(AA7:AA23,"з")+COUNTIF(AA21:AA23,"дз")</f>
        <v>3</v>
      </c>
      <c r="AB25" s="224"/>
      <c r="AC25" s="224"/>
      <c r="AD25" s="57"/>
    </row>
    <row r="26" spans="2:30" ht="18.75">
      <c r="B26" s="308" t="s">
        <v>54</v>
      </c>
      <c r="C26" s="309"/>
      <c r="D26" s="29">
        <f>I25+O25+U25+AA25+O26</f>
        <v>8</v>
      </c>
      <c r="E26" s="57"/>
      <c r="F26" s="57"/>
      <c r="G26" s="57"/>
      <c r="H26" s="63"/>
      <c r="I26" s="64"/>
      <c r="J26" s="64"/>
      <c r="K26" s="64"/>
      <c r="L26" s="57"/>
      <c r="M26" s="57"/>
      <c r="N26" s="63"/>
      <c r="O26" s="224"/>
      <c r="P26" s="64"/>
      <c r="Q26" s="6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15.75" customHeight="1">
      <c r="B27" s="308" t="s">
        <v>52</v>
      </c>
      <c r="C27" s="309"/>
      <c r="D27" s="117">
        <f>J24+P24+V24+AB24</f>
        <v>43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19" ht="60.75" customHeight="1">
      <c r="B28" s="163"/>
      <c r="C28" s="163"/>
      <c r="D28" s="164" t="s">
        <v>113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4" ht="12.75">
      <c r="B29" s="163"/>
      <c r="C29" s="163"/>
      <c r="D29" s="163"/>
    </row>
    <row r="30" spans="2:4" ht="12.75">
      <c r="B30" s="163"/>
      <c r="C30" s="163"/>
      <c r="D30" s="163"/>
    </row>
    <row r="31" spans="2:4" ht="12.75">
      <c r="B31" s="163"/>
      <c r="C31" s="163"/>
      <c r="D31" s="163"/>
    </row>
    <row r="32" spans="2:4" ht="12.75">
      <c r="B32" s="163"/>
      <c r="C32" s="163"/>
      <c r="D32" s="163"/>
    </row>
    <row r="33" spans="2:4" ht="12.75">
      <c r="B33" s="163"/>
      <c r="C33" s="163"/>
      <c r="D33" s="163"/>
    </row>
    <row r="34" spans="2:4" ht="12.75">
      <c r="B34" s="163"/>
      <c r="C34" s="163"/>
      <c r="D34" s="163"/>
    </row>
    <row r="35" spans="2:4" ht="12.75">
      <c r="B35" s="163"/>
      <c r="C35" s="163"/>
      <c r="D35" s="163"/>
    </row>
  </sheetData>
  <mergeCells count="17">
    <mergeCell ref="B26:C26"/>
    <mergeCell ref="B27:C27"/>
    <mergeCell ref="I5:K5"/>
    <mergeCell ref="D3:G3"/>
    <mergeCell ref="E4:E6"/>
    <mergeCell ref="AD4:AD6"/>
    <mergeCell ref="F5:H5"/>
    <mergeCell ref="R5:T5"/>
    <mergeCell ref="X5:Z5"/>
    <mergeCell ref="L5:N5"/>
    <mergeCell ref="U5:W5"/>
    <mergeCell ref="AA5:AC5"/>
    <mergeCell ref="B1:AB1"/>
    <mergeCell ref="B4:B6"/>
    <mergeCell ref="C4:C6"/>
    <mergeCell ref="D4:D6"/>
    <mergeCell ref="O5:Q5"/>
  </mergeCells>
  <printOptions horizontalCentered="1" verticalCentered="1"/>
  <pageMargins left="0.7874015748031497" right="0.7874015748031497" top="0.52" bottom="0.49" header="0.5118110236220472" footer="0.5118110236220472"/>
  <pageSetup horizontalDpi="300" verticalDpi="3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56"/>
  <sheetViews>
    <sheetView view="pageBreakPreview" zoomScale="75" zoomScaleNormal="75" zoomScaleSheetLayoutView="75" workbookViewId="0" topLeftCell="B7">
      <selection activeCell="E31" sqref="E31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39.7109375" style="1" customWidth="1"/>
    <col min="4" max="4" width="30.14062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3" width="5.8515625" style="1" customWidth="1"/>
    <col min="14" max="14" width="6.7109375" style="1" customWidth="1"/>
    <col min="15" max="15" width="8.28125" style="1" customWidth="1"/>
    <col min="16" max="17" width="8.7109375" style="1" customWidth="1"/>
    <col min="18" max="18" width="5.7109375" style="1" customWidth="1"/>
    <col min="19" max="19" width="5.421875" style="1" customWidth="1"/>
    <col min="20" max="20" width="6.7109375" style="1" customWidth="1"/>
    <col min="21" max="21" width="6.8515625" style="1" customWidth="1"/>
    <col min="22" max="22" width="9.00390625" style="1" customWidth="1"/>
    <col min="23" max="23" width="8.421875" style="1" customWidth="1"/>
    <col min="24" max="24" width="5.8515625" style="1" customWidth="1"/>
    <col min="25" max="25" width="6.28125" style="1" customWidth="1"/>
    <col min="26" max="26" width="7.00390625" style="1" customWidth="1"/>
    <col min="27" max="27" width="6.7109375" style="1" customWidth="1"/>
    <col min="28" max="28" width="8.8515625" style="1" customWidth="1"/>
    <col min="29" max="29" width="8.140625" style="1" customWidth="1"/>
    <col min="30" max="30" width="20.00390625" style="1" customWidth="1"/>
    <col min="31" max="16384" width="9.140625" style="1" customWidth="1"/>
  </cols>
  <sheetData>
    <row r="1" spans="2:29" ht="18">
      <c r="B1" s="327" t="s">
        <v>194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8"/>
    </row>
    <row r="2" spans="3:25" ht="20.25">
      <c r="C2" s="354" t="s">
        <v>193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Y2" s="15" t="s">
        <v>43</v>
      </c>
    </row>
    <row r="3" spans="3:17" ht="16.5" thickBot="1">
      <c r="C3" s="5"/>
      <c r="D3" s="368"/>
      <c r="E3" s="353"/>
      <c r="F3" s="353"/>
      <c r="G3" s="353"/>
      <c r="H3" s="6"/>
      <c r="I3" s="3"/>
      <c r="J3" s="3"/>
      <c r="K3" s="3"/>
      <c r="L3" s="6"/>
      <c r="M3" s="4"/>
      <c r="N3" s="4"/>
      <c r="O3" s="4"/>
      <c r="P3" s="20"/>
      <c r="Q3" s="20"/>
    </row>
    <row r="4" spans="2:30" ht="18">
      <c r="B4" s="356" t="s">
        <v>0</v>
      </c>
      <c r="C4" s="359" t="s">
        <v>1</v>
      </c>
      <c r="D4" s="362" t="s">
        <v>2</v>
      </c>
      <c r="E4" s="369" t="s">
        <v>3</v>
      </c>
      <c r="F4" s="105" t="s">
        <v>131</v>
      </c>
      <c r="G4" s="106"/>
      <c r="H4" s="106"/>
      <c r="I4" s="106"/>
      <c r="J4" s="106"/>
      <c r="K4" s="30"/>
      <c r="L4" s="105" t="s">
        <v>123</v>
      </c>
      <c r="M4" s="106"/>
      <c r="N4" s="106"/>
      <c r="O4" s="106"/>
      <c r="P4" s="107"/>
      <c r="Q4" s="31"/>
      <c r="R4" s="105" t="s">
        <v>132</v>
      </c>
      <c r="S4" s="106"/>
      <c r="T4" s="106"/>
      <c r="U4" s="106"/>
      <c r="V4" s="107"/>
      <c r="W4" s="31"/>
      <c r="X4" s="105" t="s">
        <v>143</v>
      </c>
      <c r="Y4" s="106"/>
      <c r="Z4" s="106"/>
      <c r="AA4" s="106"/>
      <c r="AB4" s="107"/>
      <c r="AC4" s="32"/>
      <c r="AD4" s="314" t="s">
        <v>4</v>
      </c>
    </row>
    <row r="5" spans="2:30" ht="27" customHeight="1">
      <c r="B5" s="357"/>
      <c r="C5" s="360"/>
      <c r="D5" s="363"/>
      <c r="E5" s="370"/>
      <c r="F5" s="319" t="s">
        <v>5</v>
      </c>
      <c r="G5" s="320"/>
      <c r="H5" s="320"/>
      <c r="I5" s="347" t="s">
        <v>44</v>
      </c>
      <c r="J5" s="348"/>
      <c r="K5" s="349"/>
      <c r="L5" s="323" t="s">
        <v>5</v>
      </c>
      <c r="M5" s="320"/>
      <c r="N5" s="320"/>
      <c r="O5" s="347" t="s">
        <v>44</v>
      </c>
      <c r="P5" s="348"/>
      <c r="Q5" s="349"/>
      <c r="R5" s="319" t="s">
        <v>5</v>
      </c>
      <c r="S5" s="320"/>
      <c r="T5" s="320"/>
      <c r="U5" s="347" t="s">
        <v>44</v>
      </c>
      <c r="V5" s="348"/>
      <c r="W5" s="349"/>
      <c r="X5" s="319" t="s">
        <v>5</v>
      </c>
      <c r="Y5" s="320"/>
      <c r="Z5" s="320"/>
      <c r="AA5" s="365" t="s">
        <v>44</v>
      </c>
      <c r="AB5" s="366"/>
      <c r="AC5" s="367"/>
      <c r="AD5" s="315"/>
    </row>
    <row r="6" spans="2:30" ht="91.5" customHeight="1" thickBot="1">
      <c r="B6" s="358"/>
      <c r="C6" s="361"/>
      <c r="D6" s="364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5" t="s">
        <v>6</v>
      </c>
      <c r="M6" s="34" t="s">
        <v>7</v>
      </c>
      <c r="N6" s="34" t="s">
        <v>8</v>
      </c>
      <c r="O6" s="10" t="s">
        <v>96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41.25" customHeight="1">
      <c r="B7" s="113">
        <v>1</v>
      </c>
      <c r="C7" s="220" t="s">
        <v>71</v>
      </c>
      <c r="D7" s="203" t="s">
        <v>28</v>
      </c>
      <c r="E7" s="155">
        <v>270</v>
      </c>
      <c r="F7" s="47">
        <v>4</v>
      </c>
      <c r="G7" s="42">
        <v>2</v>
      </c>
      <c r="H7" s="42"/>
      <c r="I7" s="13"/>
      <c r="J7" s="45">
        <v>2</v>
      </c>
      <c r="K7" s="48">
        <v>135</v>
      </c>
      <c r="L7" s="41">
        <v>4</v>
      </c>
      <c r="M7" s="42">
        <v>2</v>
      </c>
      <c r="N7" s="42"/>
      <c r="O7" s="13" t="s">
        <v>47</v>
      </c>
      <c r="P7" s="42">
        <v>2</v>
      </c>
      <c r="Q7" s="43">
        <v>135</v>
      </c>
      <c r="R7" s="47"/>
      <c r="S7" s="42"/>
      <c r="T7" s="42"/>
      <c r="U7" s="13"/>
      <c r="V7" s="42"/>
      <c r="W7" s="49"/>
      <c r="X7" s="41"/>
      <c r="Y7" s="42"/>
      <c r="Z7" s="42"/>
      <c r="AA7" s="13"/>
      <c r="AB7" s="42"/>
      <c r="AC7" s="45"/>
      <c r="AD7" s="244" t="s">
        <v>166</v>
      </c>
    </row>
    <row r="8" spans="2:30" ht="39.75" customHeight="1">
      <c r="B8" s="113">
        <v>2</v>
      </c>
      <c r="C8" s="220" t="s">
        <v>72</v>
      </c>
      <c r="D8" s="190" t="s">
        <v>28</v>
      </c>
      <c r="E8" s="155">
        <v>18</v>
      </c>
      <c r="F8" s="47"/>
      <c r="G8" s="42"/>
      <c r="H8" s="42"/>
      <c r="I8" s="13"/>
      <c r="J8" s="45"/>
      <c r="K8" s="48"/>
      <c r="L8" s="41"/>
      <c r="M8" s="42"/>
      <c r="N8" s="42"/>
      <c r="O8" s="13" t="s">
        <v>30</v>
      </c>
      <c r="P8" s="42">
        <v>1</v>
      </c>
      <c r="Q8" s="43">
        <v>18</v>
      </c>
      <c r="R8" s="47"/>
      <c r="S8" s="42"/>
      <c r="T8" s="42"/>
      <c r="U8" s="13"/>
      <c r="V8" s="42"/>
      <c r="W8" s="49"/>
      <c r="X8" s="41"/>
      <c r="Y8" s="42"/>
      <c r="Z8" s="42"/>
      <c r="AA8" s="13"/>
      <c r="AB8" s="42"/>
      <c r="AC8" s="45"/>
      <c r="AD8" s="244"/>
    </row>
    <row r="9" spans="2:30" ht="33" customHeight="1">
      <c r="B9" s="113">
        <v>3</v>
      </c>
      <c r="C9" s="220" t="s">
        <v>120</v>
      </c>
      <c r="D9" s="190" t="s">
        <v>28</v>
      </c>
      <c r="E9" s="155">
        <v>216</v>
      </c>
      <c r="F9" s="47">
        <v>4</v>
      </c>
      <c r="G9" s="42"/>
      <c r="H9" s="42">
        <v>1</v>
      </c>
      <c r="I9" s="13"/>
      <c r="J9" s="45">
        <v>2</v>
      </c>
      <c r="K9" s="48">
        <v>108</v>
      </c>
      <c r="L9" s="41">
        <v>4</v>
      </c>
      <c r="M9" s="42"/>
      <c r="N9" s="42">
        <v>1</v>
      </c>
      <c r="O9" s="13" t="s">
        <v>47</v>
      </c>
      <c r="P9" s="42">
        <v>2</v>
      </c>
      <c r="Q9" s="43">
        <v>108</v>
      </c>
      <c r="R9" s="47"/>
      <c r="S9" s="42"/>
      <c r="T9" s="42"/>
      <c r="U9" s="13"/>
      <c r="V9" s="42"/>
      <c r="W9" s="49"/>
      <c r="X9" s="41"/>
      <c r="Y9" s="42"/>
      <c r="Z9" s="42"/>
      <c r="AA9" s="13"/>
      <c r="AB9" s="42"/>
      <c r="AC9" s="45"/>
      <c r="AD9" s="244"/>
    </row>
    <row r="10" spans="2:30" ht="44.25" customHeight="1">
      <c r="B10" s="113">
        <v>4</v>
      </c>
      <c r="C10" s="220" t="s">
        <v>100</v>
      </c>
      <c r="D10" s="190" t="s">
        <v>28</v>
      </c>
      <c r="E10" s="155">
        <v>108</v>
      </c>
      <c r="F10" s="47">
        <v>4</v>
      </c>
      <c r="G10" s="42"/>
      <c r="H10" s="42">
        <v>1</v>
      </c>
      <c r="I10" s="13" t="s">
        <v>47</v>
      </c>
      <c r="J10" s="45">
        <v>2</v>
      </c>
      <c r="K10" s="48">
        <v>108</v>
      </c>
      <c r="L10" s="41"/>
      <c r="M10" s="42"/>
      <c r="N10" s="42"/>
      <c r="O10" s="13"/>
      <c r="P10" s="42"/>
      <c r="Q10" s="43"/>
      <c r="R10" s="47"/>
      <c r="S10" s="42"/>
      <c r="T10" s="42"/>
      <c r="U10" s="13"/>
      <c r="V10" s="42"/>
      <c r="W10" s="49"/>
      <c r="X10" s="41"/>
      <c r="Y10" s="42"/>
      <c r="Z10" s="42"/>
      <c r="AA10" s="13"/>
      <c r="AB10" s="42"/>
      <c r="AC10" s="45"/>
      <c r="AD10" s="244"/>
    </row>
    <row r="11" spans="2:30" ht="48" customHeight="1">
      <c r="B11" s="113">
        <v>5</v>
      </c>
      <c r="C11" s="220" t="s">
        <v>145</v>
      </c>
      <c r="D11" s="190" t="s">
        <v>28</v>
      </c>
      <c r="E11" s="155">
        <v>108</v>
      </c>
      <c r="F11" s="47"/>
      <c r="G11" s="42"/>
      <c r="H11" s="42"/>
      <c r="I11" s="13"/>
      <c r="J11" s="45"/>
      <c r="K11" s="48"/>
      <c r="L11" s="41">
        <v>4</v>
      </c>
      <c r="M11" s="42"/>
      <c r="N11" s="42">
        <v>1</v>
      </c>
      <c r="O11" s="13" t="s">
        <v>47</v>
      </c>
      <c r="P11" s="42">
        <v>2</v>
      </c>
      <c r="Q11" s="43">
        <v>108</v>
      </c>
      <c r="R11" s="47"/>
      <c r="S11" s="42"/>
      <c r="T11" s="42"/>
      <c r="U11" s="13"/>
      <c r="V11" s="42"/>
      <c r="W11" s="49"/>
      <c r="X11" s="41"/>
      <c r="Y11" s="42"/>
      <c r="Z11" s="42"/>
      <c r="AA11" s="13"/>
      <c r="AB11" s="42"/>
      <c r="AC11" s="45"/>
      <c r="AD11" s="244" t="s">
        <v>166</v>
      </c>
    </row>
    <row r="12" spans="2:30" ht="48" customHeight="1" thickBot="1">
      <c r="B12" s="113">
        <v>6</v>
      </c>
      <c r="C12" s="282" t="s">
        <v>191</v>
      </c>
      <c r="D12" s="275" t="s">
        <v>28</v>
      </c>
      <c r="E12" s="155">
        <v>162</v>
      </c>
      <c r="F12" s="47"/>
      <c r="G12" s="42"/>
      <c r="H12" s="42"/>
      <c r="I12" s="13"/>
      <c r="J12" s="45"/>
      <c r="K12" s="48"/>
      <c r="L12" s="41"/>
      <c r="M12" s="42"/>
      <c r="N12" s="42"/>
      <c r="O12" s="13"/>
      <c r="P12" s="42"/>
      <c r="Q12" s="43"/>
      <c r="R12" s="47">
        <v>2</v>
      </c>
      <c r="S12" s="42">
        <v>4</v>
      </c>
      <c r="T12" s="42"/>
      <c r="U12" s="13" t="s">
        <v>29</v>
      </c>
      <c r="V12" s="42">
        <v>2</v>
      </c>
      <c r="W12" s="49">
        <v>162</v>
      </c>
      <c r="X12" s="41"/>
      <c r="Y12" s="42"/>
      <c r="Z12" s="42"/>
      <c r="AA12" s="13"/>
      <c r="AB12" s="42"/>
      <c r="AC12" s="45"/>
      <c r="AD12" s="244"/>
    </row>
    <row r="13" spans="2:30" ht="37.5" customHeight="1" thickBot="1">
      <c r="B13" s="113">
        <v>7</v>
      </c>
      <c r="C13" s="206" t="s">
        <v>101</v>
      </c>
      <c r="D13" s="222" t="s">
        <v>15</v>
      </c>
      <c r="E13" s="155">
        <v>72</v>
      </c>
      <c r="F13" s="47"/>
      <c r="G13" s="42"/>
      <c r="H13" s="42"/>
      <c r="I13" s="13"/>
      <c r="J13" s="45"/>
      <c r="K13" s="48"/>
      <c r="L13" s="41"/>
      <c r="M13" s="42"/>
      <c r="N13" s="42"/>
      <c r="O13" s="13"/>
      <c r="P13" s="42"/>
      <c r="Q13" s="43"/>
      <c r="R13" s="47">
        <v>2</v>
      </c>
      <c r="S13" s="42"/>
      <c r="T13" s="42">
        <v>1</v>
      </c>
      <c r="U13" s="13" t="s">
        <v>29</v>
      </c>
      <c r="V13" s="42">
        <v>2</v>
      </c>
      <c r="W13" s="49">
        <v>72</v>
      </c>
      <c r="X13" s="41"/>
      <c r="Y13" s="42"/>
      <c r="Z13" s="42"/>
      <c r="AA13" s="13"/>
      <c r="AB13" s="42"/>
      <c r="AC13" s="45"/>
      <c r="AD13" s="50"/>
    </row>
    <row r="14" spans="2:30" ht="34.5" customHeight="1">
      <c r="B14" s="113">
        <v>8</v>
      </c>
      <c r="C14" s="206" t="s">
        <v>148</v>
      </c>
      <c r="D14" s="222" t="s">
        <v>38</v>
      </c>
      <c r="E14" s="155">
        <v>72</v>
      </c>
      <c r="F14" s="47"/>
      <c r="G14" s="42"/>
      <c r="H14" s="42"/>
      <c r="I14" s="13"/>
      <c r="J14" s="45"/>
      <c r="K14" s="48"/>
      <c r="L14" s="41"/>
      <c r="M14" s="42"/>
      <c r="N14" s="42"/>
      <c r="O14" s="13"/>
      <c r="P14" s="42"/>
      <c r="Q14" s="43"/>
      <c r="R14" s="47">
        <v>2</v>
      </c>
      <c r="S14" s="42"/>
      <c r="T14" s="42">
        <v>1</v>
      </c>
      <c r="U14" s="13" t="s">
        <v>29</v>
      </c>
      <c r="V14" s="42">
        <v>2</v>
      </c>
      <c r="W14" s="49">
        <v>72</v>
      </c>
      <c r="X14" s="41"/>
      <c r="Y14" s="42"/>
      <c r="Z14" s="42"/>
      <c r="AA14" s="13"/>
      <c r="AB14" s="42"/>
      <c r="AC14" s="45"/>
      <c r="AD14" s="50"/>
    </row>
    <row r="15" spans="2:30" ht="30.75" customHeight="1">
      <c r="B15" s="113">
        <v>9</v>
      </c>
      <c r="C15" s="220" t="s">
        <v>121</v>
      </c>
      <c r="D15" s="190" t="s">
        <v>28</v>
      </c>
      <c r="E15" s="155">
        <v>270</v>
      </c>
      <c r="F15" s="47"/>
      <c r="G15" s="42"/>
      <c r="H15" s="42"/>
      <c r="I15" s="13"/>
      <c r="J15" s="45"/>
      <c r="K15" s="48"/>
      <c r="L15" s="41"/>
      <c r="M15" s="42"/>
      <c r="N15" s="42"/>
      <c r="O15" s="13"/>
      <c r="P15" s="42"/>
      <c r="Q15" s="43"/>
      <c r="R15" s="47">
        <v>4</v>
      </c>
      <c r="S15" s="42"/>
      <c r="T15" s="42">
        <v>2</v>
      </c>
      <c r="U15" s="13"/>
      <c r="V15" s="42">
        <v>2</v>
      </c>
      <c r="W15" s="49">
        <v>135</v>
      </c>
      <c r="X15" s="41">
        <v>4</v>
      </c>
      <c r="Y15" s="42"/>
      <c r="Z15" s="42">
        <v>2</v>
      </c>
      <c r="AA15" s="13" t="s">
        <v>47</v>
      </c>
      <c r="AB15" s="42">
        <v>2</v>
      </c>
      <c r="AC15" s="45">
        <v>135</v>
      </c>
      <c r="AD15" s="244"/>
    </row>
    <row r="16" spans="2:30" ht="32.25" customHeight="1" thickBot="1">
      <c r="B16" s="113">
        <v>10</v>
      </c>
      <c r="C16" s="220" t="s">
        <v>159</v>
      </c>
      <c r="D16" s="190" t="s">
        <v>28</v>
      </c>
      <c r="E16" s="155">
        <v>108</v>
      </c>
      <c r="F16" s="47"/>
      <c r="G16" s="42"/>
      <c r="H16" s="42"/>
      <c r="I16" s="13"/>
      <c r="J16" s="45"/>
      <c r="K16" s="48"/>
      <c r="L16" s="41"/>
      <c r="M16" s="42"/>
      <c r="N16" s="42"/>
      <c r="O16" s="13"/>
      <c r="P16" s="42"/>
      <c r="Q16" s="43"/>
      <c r="R16" s="47"/>
      <c r="S16" s="42"/>
      <c r="T16" s="42"/>
      <c r="U16" s="13"/>
      <c r="V16" s="42"/>
      <c r="W16" s="49"/>
      <c r="X16" s="41">
        <v>4</v>
      </c>
      <c r="Y16" s="42"/>
      <c r="Z16" s="42">
        <v>1</v>
      </c>
      <c r="AA16" s="13" t="s">
        <v>47</v>
      </c>
      <c r="AB16" s="42">
        <v>2</v>
      </c>
      <c r="AC16" s="45">
        <v>108</v>
      </c>
      <c r="AD16" s="50"/>
    </row>
    <row r="17" spans="2:30" ht="37.5" customHeight="1">
      <c r="B17" s="113">
        <v>11</v>
      </c>
      <c r="C17" s="206" t="s">
        <v>77</v>
      </c>
      <c r="D17" s="222" t="s">
        <v>28</v>
      </c>
      <c r="E17" s="155">
        <v>108</v>
      </c>
      <c r="F17" s="47"/>
      <c r="G17" s="42"/>
      <c r="H17" s="42"/>
      <c r="I17" s="13"/>
      <c r="J17" s="45"/>
      <c r="K17" s="48"/>
      <c r="L17" s="41"/>
      <c r="M17" s="42"/>
      <c r="N17" s="42"/>
      <c r="O17" s="13"/>
      <c r="P17" s="42"/>
      <c r="Q17" s="43"/>
      <c r="R17" s="47"/>
      <c r="S17" s="42"/>
      <c r="T17" s="42"/>
      <c r="U17" s="13"/>
      <c r="V17" s="42"/>
      <c r="W17" s="49"/>
      <c r="X17" s="41">
        <v>4</v>
      </c>
      <c r="Y17" s="42"/>
      <c r="Z17" s="42">
        <v>1</v>
      </c>
      <c r="AA17" s="13" t="s">
        <v>47</v>
      </c>
      <c r="AB17" s="42">
        <v>2</v>
      </c>
      <c r="AC17" s="45">
        <v>108</v>
      </c>
      <c r="AD17" s="50"/>
    </row>
    <row r="18" spans="2:30" ht="30.75" customHeight="1" thickBot="1">
      <c r="B18" s="114">
        <v>12</v>
      </c>
      <c r="C18" s="204" t="s">
        <v>21</v>
      </c>
      <c r="D18" s="205" t="s">
        <v>28</v>
      </c>
      <c r="E18" s="156">
        <v>216</v>
      </c>
      <c r="F18" s="51"/>
      <c r="G18" s="52"/>
      <c r="H18" s="52"/>
      <c r="I18" s="14"/>
      <c r="J18" s="52"/>
      <c r="K18" s="53"/>
      <c r="L18" s="54"/>
      <c r="M18" s="52"/>
      <c r="N18" s="52"/>
      <c r="O18" s="14"/>
      <c r="P18" s="52"/>
      <c r="Q18" s="55"/>
      <c r="R18" s="51"/>
      <c r="S18" s="52"/>
      <c r="T18" s="52"/>
      <c r="U18" s="14"/>
      <c r="V18" s="52"/>
      <c r="W18" s="53"/>
      <c r="X18" s="54"/>
      <c r="Y18" s="52"/>
      <c r="Z18" s="52"/>
      <c r="AA18" s="14" t="s">
        <v>30</v>
      </c>
      <c r="AB18" s="52">
        <v>1</v>
      </c>
      <c r="AC18" s="55">
        <v>216</v>
      </c>
      <c r="AD18" s="56"/>
    </row>
    <row r="19" spans="2:30" ht="42" customHeight="1">
      <c r="B19" s="113">
        <v>13</v>
      </c>
      <c r="C19" s="266" t="s">
        <v>102</v>
      </c>
      <c r="D19" s="190" t="s">
        <v>37</v>
      </c>
      <c r="E19" s="155">
        <v>432</v>
      </c>
      <c r="F19" s="47">
        <v>2</v>
      </c>
      <c r="G19" s="42"/>
      <c r="H19" s="42">
        <v>5</v>
      </c>
      <c r="I19" s="13"/>
      <c r="J19" s="45">
        <v>2</v>
      </c>
      <c r="K19" s="48">
        <v>108</v>
      </c>
      <c r="L19" s="41">
        <v>2</v>
      </c>
      <c r="M19" s="42"/>
      <c r="N19" s="42">
        <v>5</v>
      </c>
      <c r="O19" s="13" t="s">
        <v>29</v>
      </c>
      <c r="P19" s="42">
        <v>2</v>
      </c>
      <c r="Q19" s="43">
        <v>108</v>
      </c>
      <c r="R19" s="47">
        <v>2</v>
      </c>
      <c r="S19" s="42"/>
      <c r="T19" s="42">
        <v>5</v>
      </c>
      <c r="U19" s="13"/>
      <c r="V19" s="42">
        <v>2</v>
      </c>
      <c r="W19" s="49">
        <v>108</v>
      </c>
      <c r="X19" s="41">
        <v>2</v>
      </c>
      <c r="Y19" s="42"/>
      <c r="Z19" s="42">
        <v>6</v>
      </c>
      <c r="AA19" s="13" t="s">
        <v>29</v>
      </c>
      <c r="AB19" s="42">
        <v>2</v>
      </c>
      <c r="AC19" s="45">
        <v>108</v>
      </c>
      <c r="AD19" s="50"/>
    </row>
    <row r="20" spans="2:31" ht="18.75">
      <c r="B20" s="115"/>
      <c r="C20" s="58"/>
      <c r="D20" s="58" t="s">
        <v>10</v>
      </c>
      <c r="E20" s="157">
        <f>SUM(E7:E19)</f>
        <v>2160</v>
      </c>
      <c r="F20" s="7"/>
      <c r="G20" s="224">
        <f>SUM(F7:H17)+F26+H26</f>
        <v>21</v>
      </c>
      <c r="H20" s="61" t="s">
        <v>49</v>
      </c>
      <c r="I20" s="224">
        <f>COUNTIF(I7:I18,"е")</f>
        <v>1</v>
      </c>
      <c r="J20" s="224">
        <f>SUM(J7:J19)+1</f>
        <v>9</v>
      </c>
      <c r="K20" s="224">
        <f>SUM(K7:K19)</f>
        <v>459</v>
      </c>
      <c r="L20" s="7"/>
      <c r="M20" s="224">
        <f>SUM(L7:N17)+L27+N27</f>
        <v>21</v>
      </c>
      <c r="N20" s="62" t="s">
        <v>49</v>
      </c>
      <c r="O20" s="224">
        <f>COUNTIF(O7:O19,"е")</f>
        <v>3</v>
      </c>
      <c r="P20" s="224">
        <f>SUM(P7:P19)+1</f>
        <v>10</v>
      </c>
      <c r="Q20" s="224">
        <f>SUM(Q7:Q19)</f>
        <v>477</v>
      </c>
      <c r="R20" s="57"/>
      <c r="S20" s="224">
        <f>SUM(R7:T17)+R28+S28</f>
        <v>23</v>
      </c>
      <c r="T20" s="62" t="s">
        <v>49</v>
      </c>
      <c r="U20" s="224">
        <f>COUNTIF(U7:U19,"е")</f>
        <v>0</v>
      </c>
      <c r="V20" s="224">
        <f>SUM(V7:V19)+1</f>
        <v>11</v>
      </c>
      <c r="W20" s="224">
        <f>SUM(W7:W19)</f>
        <v>549</v>
      </c>
      <c r="X20" s="57"/>
      <c r="Y20" s="224">
        <f>SUM(X7:Z17)+X29+Z29</f>
        <v>21</v>
      </c>
      <c r="Z20" s="62" t="s">
        <v>49</v>
      </c>
      <c r="AA20" s="224">
        <f>COUNTIF(AA7:AA19,"е")</f>
        <v>3</v>
      </c>
      <c r="AB20" s="224">
        <f>SUM(AB7:AB19)+1</f>
        <v>10</v>
      </c>
      <c r="AC20" s="224">
        <f>SUM(AC7:AC19)</f>
        <v>675</v>
      </c>
      <c r="AD20" s="57">
        <f>-E20+K20+Q20+W20+AC20</f>
        <v>0</v>
      </c>
      <c r="AE20" s="225"/>
    </row>
    <row r="21" spans="2:31" ht="18.75">
      <c r="B21" s="116"/>
      <c r="C21" s="16" t="s">
        <v>53</v>
      </c>
      <c r="D21" s="29">
        <f>I20+O20+U20+AA20</f>
        <v>7</v>
      </c>
      <c r="E21" s="115"/>
      <c r="F21" s="7"/>
      <c r="G21" s="7"/>
      <c r="H21" s="61" t="s">
        <v>11</v>
      </c>
      <c r="I21" s="224">
        <f>COUNTIF(I7:I18,"з")+1</f>
        <v>1</v>
      </c>
      <c r="J21" s="224"/>
      <c r="K21" s="224"/>
      <c r="L21" s="7"/>
      <c r="M21" s="7"/>
      <c r="N21" s="62" t="s">
        <v>11</v>
      </c>
      <c r="O21" s="224">
        <f>COUNTIF(O7:O18,"з")+1+1</f>
        <v>2</v>
      </c>
      <c r="P21" s="224"/>
      <c r="Q21" s="224"/>
      <c r="R21" s="57"/>
      <c r="S21" s="7"/>
      <c r="T21" s="61" t="s">
        <v>11</v>
      </c>
      <c r="U21" s="224">
        <f>COUNTIF(U7:U18,"з")+1</f>
        <v>4</v>
      </c>
      <c r="V21" s="224"/>
      <c r="W21" s="224"/>
      <c r="X21" s="57"/>
      <c r="Y21" s="7"/>
      <c r="Z21" s="61" t="s">
        <v>11</v>
      </c>
      <c r="AA21" s="224">
        <f>COUNTIF(AA7:AA18,"з")+1+1</f>
        <v>2</v>
      </c>
      <c r="AB21" s="224"/>
      <c r="AC21" s="224"/>
      <c r="AD21" s="57"/>
      <c r="AE21" s="225"/>
    </row>
    <row r="22" spans="2:31" ht="18.75">
      <c r="B22" s="308" t="s">
        <v>54</v>
      </c>
      <c r="C22" s="309"/>
      <c r="D22" s="29">
        <f>I21+O21+U21+AA21</f>
        <v>9</v>
      </c>
      <c r="E22" s="115"/>
      <c r="F22" s="57"/>
      <c r="G22" s="57"/>
      <c r="H22" s="63"/>
      <c r="I22" s="64"/>
      <c r="J22" s="64"/>
      <c r="K22" s="64"/>
      <c r="L22" s="57"/>
      <c r="M22" s="57"/>
      <c r="N22" s="63"/>
      <c r="O22" s="224"/>
      <c r="P22" s="64"/>
      <c r="Q22" s="64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225"/>
    </row>
    <row r="23" spans="2:30" ht="15.75" customHeight="1">
      <c r="B23" s="308" t="s">
        <v>52</v>
      </c>
      <c r="C23" s="309"/>
      <c r="D23" s="117">
        <f>J20+P20+V20+AB20</f>
        <v>40</v>
      </c>
      <c r="E23" s="15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6"/>
      <c r="Q23" s="66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2:30" ht="15.75" customHeight="1">
      <c r="B24" s="67"/>
      <c r="C24" s="67"/>
      <c r="D24" s="159"/>
      <c r="E24" s="158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  <c r="Q24" s="6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2:30" ht="15.75" customHeight="1" thickBot="1">
      <c r="B25" s="67" t="s">
        <v>36</v>
      </c>
      <c r="C25" s="160" t="s">
        <v>111</v>
      </c>
      <c r="D25" s="159"/>
      <c r="E25" s="158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6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ht="34.5" customHeight="1">
      <c r="B26" s="283">
        <v>1</v>
      </c>
      <c r="C26" s="288" t="s">
        <v>195</v>
      </c>
      <c r="D26" s="295" t="s">
        <v>28</v>
      </c>
      <c r="E26" s="161">
        <v>108</v>
      </c>
      <c r="F26" s="37">
        <v>4</v>
      </c>
      <c r="G26" s="38"/>
      <c r="H26" s="38">
        <v>1</v>
      </c>
      <c r="I26" s="11" t="s">
        <v>29</v>
      </c>
      <c r="J26" s="38">
        <v>2</v>
      </c>
      <c r="K26" s="40">
        <v>108</v>
      </c>
      <c r="L26" s="37"/>
      <c r="M26" s="38"/>
      <c r="N26" s="38"/>
      <c r="O26" s="69"/>
      <c r="P26" s="38"/>
      <c r="Q26" s="40"/>
      <c r="R26" s="37"/>
      <c r="S26" s="38"/>
      <c r="T26" s="38"/>
      <c r="U26" s="69"/>
      <c r="V26" s="69"/>
      <c r="W26" s="40"/>
      <c r="X26" s="37"/>
      <c r="Y26" s="38"/>
      <c r="Z26" s="38"/>
      <c r="AA26" s="69"/>
      <c r="AB26" s="38"/>
      <c r="AC26" s="40"/>
      <c r="AD26" s="278"/>
    </row>
    <row r="27" spans="2:30" ht="34.5" customHeight="1">
      <c r="B27" s="284">
        <v>2</v>
      </c>
      <c r="C27" s="286" t="s">
        <v>174</v>
      </c>
      <c r="D27" s="289" t="s">
        <v>28</v>
      </c>
      <c r="E27" s="182">
        <v>108</v>
      </c>
      <c r="F27" s="78"/>
      <c r="G27" s="79"/>
      <c r="H27" s="79"/>
      <c r="I27" s="13"/>
      <c r="J27" s="79"/>
      <c r="K27" s="81"/>
      <c r="L27" s="78">
        <v>4</v>
      </c>
      <c r="M27" s="79"/>
      <c r="N27" s="79">
        <v>1</v>
      </c>
      <c r="O27" s="291" t="s">
        <v>29</v>
      </c>
      <c r="P27" s="79">
        <v>2</v>
      </c>
      <c r="Q27" s="81">
        <v>108</v>
      </c>
      <c r="R27" s="78"/>
      <c r="S27" s="79"/>
      <c r="T27" s="79"/>
      <c r="U27" s="291"/>
      <c r="V27" s="291"/>
      <c r="W27" s="81"/>
      <c r="X27" s="78"/>
      <c r="Y27" s="79"/>
      <c r="Z27" s="79"/>
      <c r="AA27" s="291"/>
      <c r="AB27" s="79"/>
      <c r="AC27" s="81"/>
      <c r="AD27" s="293"/>
    </row>
    <row r="28" spans="2:30" ht="34.5" customHeight="1">
      <c r="B28" s="284">
        <v>3</v>
      </c>
      <c r="C28" s="286" t="s">
        <v>73</v>
      </c>
      <c r="D28" s="289" t="s">
        <v>28</v>
      </c>
      <c r="E28" s="182">
        <v>108</v>
      </c>
      <c r="F28" s="78"/>
      <c r="G28" s="79"/>
      <c r="H28" s="79"/>
      <c r="I28" s="13"/>
      <c r="J28" s="79"/>
      <c r="K28" s="81"/>
      <c r="L28" s="78"/>
      <c r="M28" s="79"/>
      <c r="N28" s="79"/>
      <c r="O28" s="291"/>
      <c r="P28" s="79"/>
      <c r="Q28" s="81"/>
      <c r="R28" s="78">
        <v>1</v>
      </c>
      <c r="S28" s="79">
        <v>4</v>
      </c>
      <c r="T28" s="79"/>
      <c r="U28" s="291" t="s">
        <v>29</v>
      </c>
      <c r="V28" s="79">
        <v>2</v>
      </c>
      <c r="W28" s="81">
        <v>108</v>
      </c>
      <c r="X28" s="78"/>
      <c r="Y28" s="79"/>
      <c r="Z28" s="79"/>
      <c r="AA28" s="291"/>
      <c r="AB28" s="79"/>
      <c r="AC28" s="81"/>
      <c r="AD28" s="293"/>
    </row>
    <row r="29" spans="2:30" ht="36.75" customHeight="1" thickBot="1">
      <c r="B29" s="285">
        <v>4</v>
      </c>
      <c r="C29" s="287" t="s">
        <v>172</v>
      </c>
      <c r="D29" s="296" t="s">
        <v>28</v>
      </c>
      <c r="E29" s="162">
        <v>108</v>
      </c>
      <c r="F29" s="70"/>
      <c r="G29" s="71"/>
      <c r="H29" s="71"/>
      <c r="I29" s="14"/>
      <c r="J29" s="71"/>
      <c r="K29" s="72"/>
      <c r="L29" s="70"/>
      <c r="M29" s="71"/>
      <c r="N29" s="71"/>
      <c r="O29" s="112"/>
      <c r="P29" s="71"/>
      <c r="Q29" s="72"/>
      <c r="R29" s="70"/>
      <c r="S29" s="71"/>
      <c r="T29" s="71"/>
      <c r="U29" s="292"/>
      <c r="V29" s="292"/>
      <c r="W29" s="72"/>
      <c r="X29" s="70">
        <v>4</v>
      </c>
      <c r="Y29" s="71"/>
      <c r="Z29" s="71">
        <v>1</v>
      </c>
      <c r="AA29" s="112" t="s">
        <v>29</v>
      </c>
      <c r="AB29" s="71">
        <v>2</v>
      </c>
      <c r="AC29" s="72">
        <v>108</v>
      </c>
      <c r="AD29" s="294"/>
    </row>
    <row r="30" spans="2:30" ht="36.75" customHeight="1">
      <c r="B30" s="228"/>
      <c r="C30" s="229"/>
      <c r="D30" s="229"/>
      <c r="E30" s="230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2"/>
      <c r="AB30" s="231"/>
      <c r="AC30" s="231"/>
      <c r="AD30" s="233"/>
    </row>
    <row r="31" spans="2:30" ht="15.75" customHeight="1">
      <c r="B31" s="67"/>
      <c r="C31" s="67"/>
      <c r="D31" s="159"/>
      <c r="E31" s="15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6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19" ht="60.75" customHeight="1">
      <c r="B32" s="163"/>
      <c r="C32" s="163"/>
      <c r="D32" s="164" t="s">
        <v>115</v>
      </c>
      <c r="E32" s="16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4" ht="12.75">
      <c r="B33" s="163"/>
      <c r="C33" s="163"/>
      <c r="D33" s="163"/>
    </row>
    <row r="34" spans="2:4" ht="12.75">
      <c r="B34" s="163"/>
      <c r="C34" s="163"/>
      <c r="D34" s="163"/>
    </row>
    <row r="35" spans="2:4" ht="12.75">
      <c r="B35" s="163"/>
      <c r="C35" s="163"/>
      <c r="D35" s="163"/>
    </row>
    <row r="36" spans="2:4" ht="12.75">
      <c r="B36" s="163"/>
      <c r="C36" s="163"/>
      <c r="D36" s="163"/>
    </row>
    <row r="37" spans="2:4" ht="12.75">
      <c r="B37" s="163"/>
      <c r="C37" s="163"/>
      <c r="D37" s="163"/>
    </row>
    <row r="38" spans="2:4" ht="12.75">
      <c r="B38" s="163"/>
      <c r="C38" s="163"/>
      <c r="D38" s="163"/>
    </row>
    <row r="39" spans="2:4" ht="12.75">
      <c r="B39" s="163"/>
      <c r="C39" s="163"/>
      <c r="D39" s="163"/>
    </row>
    <row r="40" spans="2:4" ht="12.75">
      <c r="B40" s="163"/>
      <c r="C40" s="163"/>
      <c r="D40" s="163"/>
    </row>
    <row r="41" spans="2:4" ht="12.75">
      <c r="B41" s="163"/>
      <c r="C41" s="163"/>
      <c r="D41" s="163"/>
    </row>
    <row r="42" spans="2:4" ht="12.75">
      <c r="B42" s="163"/>
      <c r="C42" s="163"/>
      <c r="D42" s="163"/>
    </row>
    <row r="43" spans="2:4" ht="12.75">
      <c r="B43" s="163"/>
      <c r="C43" s="163"/>
      <c r="D43" s="163"/>
    </row>
    <row r="44" spans="2:4" ht="12.75">
      <c r="B44" s="163"/>
      <c r="C44" s="163"/>
      <c r="D44" s="163"/>
    </row>
    <row r="45" spans="2:4" ht="12.75">
      <c r="B45" s="163"/>
      <c r="C45" s="163"/>
      <c r="D45" s="163"/>
    </row>
    <row r="46" spans="2:4" ht="12.75">
      <c r="B46" s="163"/>
      <c r="C46" s="163"/>
      <c r="D46" s="163"/>
    </row>
    <row r="47" spans="2:4" ht="12.75">
      <c r="B47" s="163"/>
      <c r="C47" s="163"/>
      <c r="D47" s="163"/>
    </row>
    <row r="48" spans="2:4" ht="12.75">
      <c r="B48" s="163"/>
      <c r="C48" s="163"/>
      <c r="D48" s="163"/>
    </row>
    <row r="49" spans="2:4" ht="12.75">
      <c r="B49" s="163"/>
      <c r="C49" s="163"/>
      <c r="D49" s="163"/>
    </row>
    <row r="50" spans="2:4" ht="12.75">
      <c r="B50" s="163"/>
      <c r="C50" s="163"/>
      <c r="D50" s="163"/>
    </row>
    <row r="51" spans="2:4" ht="12.75">
      <c r="B51" s="163"/>
      <c r="C51" s="163"/>
      <c r="D51" s="163"/>
    </row>
    <row r="52" spans="2:4" ht="12.75">
      <c r="B52" s="163"/>
      <c r="C52" s="163"/>
      <c r="D52" s="163"/>
    </row>
    <row r="53" spans="2:4" ht="12.75">
      <c r="B53" s="163"/>
      <c r="C53" s="163"/>
      <c r="D53" s="163"/>
    </row>
    <row r="54" spans="2:4" ht="12.75">
      <c r="B54" s="163"/>
      <c r="C54" s="163"/>
      <c r="D54" s="163"/>
    </row>
    <row r="55" spans="2:4" ht="12.75">
      <c r="B55" s="163"/>
      <c r="C55" s="163"/>
      <c r="D55" s="163"/>
    </row>
    <row r="56" spans="2:4" ht="12.75">
      <c r="B56" s="163"/>
      <c r="C56" s="163"/>
      <c r="D56" s="163"/>
    </row>
  </sheetData>
  <mergeCells count="18">
    <mergeCell ref="B1:AB1"/>
    <mergeCell ref="C2:U2"/>
    <mergeCell ref="B4:B6"/>
    <mergeCell ref="C4:C6"/>
    <mergeCell ref="D4:D6"/>
    <mergeCell ref="O5:Q5"/>
    <mergeCell ref="B22:C22"/>
    <mergeCell ref="B23:C23"/>
    <mergeCell ref="D3:G3"/>
    <mergeCell ref="E4:E6"/>
    <mergeCell ref="AD4:AD6"/>
    <mergeCell ref="F5:H5"/>
    <mergeCell ref="R5:T5"/>
    <mergeCell ref="X5:Z5"/>
    <mergeCell ref="L5:N5"/>
    <mergeCell ref="U5:W5"/>
    <mergeCell ref="AA5:AC5"/>
    <mergeCell ref="I5:K5"/>
  </mergeCells>
  <printOptions horizontalCentered="1" verticalCentered="1"/>
  <pageMargins left="0.7874015748031497" right="0.7874015748031497" top="0.48" bottom="0.49" header="0.5118110236220472" footer="0.5118110236220472"/>
  <pageSetup horizontalDpi="300" verticalDpi="300" orientation="landscape" paperSize="9" scale="45" r:id="rId2"/>
  <rowBreaks count="2" manualBreakCount="2">
    <brk id="32" max="29" man="1"/>
    <brk id="3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42"/>
  <sheetViews>
    <sheetView tabSelected="1" zoomScale="75" zoomScaleNormal="75" zoomScaleSheetLayoutView="75" workbookViewId="0" topLeftCell="B4">
      <selection activeCell="AB22" sqref="AB22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35.7109375" style="1" customWidth="1"/>
    <col min="4" max="4" width="30.14062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2" width="5.8515625" style="1" customWidth="1"/>
    <col min="13" max="13" width="4.8515625" style="1" customWidth="1"/>
    <col min="14" max="14" width="6.7109375" style="1" customWidth="1"/>
    <col min="15" max="15" width="8.28125" style="1" customWidth="1"/>
    <col min="16" max="17" width="8.7109375" style="1" customWidth="1"/>
    <col min="18" max="18" width="5.7109375" style="1" customWidth="1"/>
    <col min="19" max="19" width="5.421875" style="1" customWidth="1"/>
    <col min="20" max="20" width="6.7109375" style="1" customWidth="1"/>
    <col min="21" max="21" width="6.8515625" style="1" customWidth="1"/>
    <col min="22" max="22" width="9.00390625" style="1" customWidth="1"/>
    <col min="23" max="23" width="8.421875" style="1" customWidth="1"/>
    <col min="24" max="24" width="5.8515625" style="1" customWidth="1"/>
    <col min="25" max="25" width="6.28125" style="1" customWidth="1"/>
    <col min="26" max="26" width="7.00390625" style="1" customWidth="1"/>
    <col min="27" max="27" width="6.7109375" style="1" customWidth="1"/>
    <col min="28" max="28" width="8.8515625" style="1" customWidth="1"/>
    <col min="29" max="29" width="8.140625" style="1" customWidth="1"/>
    <col min="30" max="30" width="20.140625" style="1" customWidth="1"/>
    <col min="31" max="16384" width="9.140625" style="1" customWidth="1"/>
  </cols>
  <sheetData>
    <row r="1" spans="2:29" ht="18">
      <c r="B1" s="327" t="s">
        <v>156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8"/>
    </row>
    <row r="2" spans="3:25" ht="20.25">
      <c r="C2" s="354" t="s">
        <v>176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Y2" s="15" t="s">
        <v>122</v>
      </c>
    </row>
    <row r="3" spans="3:17" ht="16.5" thickBot="1">
      <c r="C3" s="5"/>
      <c r="D3" s="368"/>
      <c r="E3" s="353"/>
      <c r="F3" s="353"/>
      <c r="G3" s="353"/>
      <c r="H3" s="6"/>
      <c r="I3" s="3"/>
      <c r="J3" s="3"/>
      <c r="K3" s="3"/>
      <c r="L3" s="6"/>
      <c r="M3" s="4"/>
      <c r="N3" s="4"/>
      <c r="O3" s="4"/>
      <c r="P3" s="20"/>
      <c r="Q3" s="20"/>
    </row>
    <row r="4" spans="2:30" ht="18">
      <c r="B4" s="356" t="s">
        <v>0</v>
      </c>
      <c r="C4" s="359" t="s">
        <v>1</v>
      </c>
      <c r="D4" s="362" t="s">
        <v>2</v>
      </c>
      <c r="E4" s="369" t="s">
        <v>3</v>
      </c>
      <c r="F4" s="105" t="s">
        <v>131</v>
      </c>
      <c r="G4" s="106"/>
      <c r="H4" s="106"/>
      <c r="I4" s="106"/>
      <c r="J4" s="106"/>
      <c r="K4" s="30"/>
      <c r="L4" s="105" t="s">
        <v>167</v>
      </c>
      <c r="M4" s="106"/>
      <c r="N4" s="106"/>
      <c r="O4" s="106"/>
      <c r="P4" s="107"/>
      <c r="Q4" s="31"/>
      <c r="R4" s="105" t="s">
        <v>168</v>
      </c>
      <c r="S4" s="106"/>
      <c r="T4" s="106"/>
      <c r="U4" s="106"/>
      <c r="V4" s="107"/>
      <c r="W4" s="31"/>
      <c r="X4" s="105" t="s">
        <v>112</v>
      </c>
      <c r="Y4" s="106"/>
      <c r="Z4" s="106"/>
      <c r="AA4" s="106"/>
      <c r="AB4" s="107"/>
      <c r="AC4" s="32"/>
      <c r="AD4" s="314" t="s">
        <v>4</v>
      </c>
    </row>
    <row r="5" spans="2:30" ht="27" customHeight="1">
      <c r="B5" s="357"/>
      <c r="C5" s="360"/>
      <c r="D5" s="363"/>
      <c r="E5" s="370"/>
      <c r="F5" s="319" t="s">
        <v>5</v>
      </c>
      <c r="G5" s="320"/>
      <c r="H5" s="320"/>
      <c r="I5" s="347" t="s">
        <v>44</v>
      </c>
      <c r="J5" s="348"/>
      <c r="K5" s="349"/>
      <c r="L5" s="323" t="s">
        <v>5</v>
      </c>
      <c r="M5" s="320"/>
      <c r="N5" s="320"/>
      <c r="O5" s="347" t="s">
        <v>44</v>
      </c>
      <c r="P5" s="348"/>
      <c r="Q5" s="349"/>
      <c r="R5" s="319" t="s">
        <v>5</v>
      </c>
      <c r="S5" s="320"/>
      <c r="T5" s="320"/>
      <c r="U5" s="347" t="s">
        <v>44</v>
      </c>
      <c r="V5" s="348"/>
      <c r="W5" s="349"/>
      <c r="X5" s="319" t="s">
        <v>5</v>
      </c>
      <c r="Y5" s="320"/>
      <c r="Z5" s="320"/>
      <c r="AA5" s="365" t="s">
        <v>44</v>
      </c>
      <c r="AB5" s="366"/>
      <c r="AC5" s="367"/>
      <c r="AD5" s="315"/>
    </row>
    <row r="6" spans="2:30" ht="91.5" customHeight="1" thickBot="1">
      <c r="B6" s="358"/>
      <c r="C6" s="361"/>
      <c r="D6" s="364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5" t="s">
        <v>6</v>
      </c>
      <c r="M6" s="34" t="s">
        <v>7</v>
      </c>
      <c r="N6" s="34" t="s">
        <v>8</v>
      </c>
      <c r="O6" s="10" t="s">
        <v>96</v>
      </c>
      <c r="P6" s="21" t="s">
        <v>46</v>
      </c>
      <c r="Q6" s="22" t="s">
        <v>95</v>
      </c>
      <c r="R6" s="33" t="s">
        <v>6</v>
      </c>
      <c r="S6" s="34" t="s">
        <v>7</v>
      </c>
      <c r="T6" s="34" t="s">
        <v>8</v>
      </c>
      <c r="U6" s="10" t="s">
        <v>45</v>
      </c>
      <c r="V6" s="21" t="s">
        <v>46</v>
      </c>
      <c r="W6" s="22" t="s">
        <v>95</v>
      </c>
      <c r="X6" s="33" t="s">
        <v>6</v>
      </c>
      <c r="Y6" s="34" t="s">
        <v>7</v>
      </c>
      <c r="Z6" s="34" t="s">
        <v>8</v>
      </c>
      <c r="AA6" s="10" t="s">
        <v>45</v>
      </c>
      <c r="AB6" s="10" t="s">
        <v>46</v>
      </c>
      <c r="AC6" s="22" t="s">
        <v>95</v>
      </c>
      <c r="AD6" s="316"/>
    </row>
    <row r="7" spans="2:30" ht="40.5" customHeight="1">
      <c r="B7" s="113">
        <v>1</v>
      </c>
      <c r="C7" s="260" t="s">
        <v>74</v>
      </c>
      <c r="D7" s="207" t="s">
        <v>28</v>
      </c>
      <c r="E7" s="155">
        <v>108</v>
      </c>
      <c r="F7" s="136">
        <v>4</v>
      </c>
      <c r="G7" s="137"/>
      <c r="H7" s="137">
        <v>1</v>
      </c>
      <c r="I7" s="13" t="s">
        <v>47</v>
      </c>
      <c r="J7" s="45">
        <v>2</v>
      </c>
      <c r="K7" s="48">
        <v>108</v>
      </c>
      <c r="L7" s="41"/>
      <c r="M7" s="42"/>
      <c r="N7" s="42"/>
      <c r="O7" s="13"/>
      <c r="P7" s="42"/>
      <c r="Q7" s="43"/>
      <c r="R7" s="47"/>
      <c r="S7" s="42"/>
      <c r="T7" s="42"/>
      <c r="U7" s="13"/>
      <c r="V7" s="42"/>
      <c r="W7" s="49"/>
      <c r="X7" s="41"/>
      <c r="Y7" s="42"/>
      <c r="Z7" s="42"/>
      <c r="AA7" s="13"/>
      <c r="AB7" s="42"/>
      <c r="AC7" s="45"/>
      <c r="AD7" s="50"/>
    </row>
    <row r="8" spans="2:30" ht="40.5" customHeight="1">
      <c r="B8" s="113">
        <v>2</v>
      </c>
      <c r="C8" s="260" t="s">
        <v>196</v>
      </c>
      <c r="D8" s="207" t="s">
        <v>20</v>
      </c>
      <c r="E8" s="155">
        <v>108</v>
      </c>
      <c r="F8" s="136">
        <v>4</v>
      </c>
      <c r="G8" s="137"/>
      <c r="H8" s="137">
        <v>1</v>
      </c>
      <c r="I8" s="13" t="s">
        <v>29</v>
      </c>
      <c r="J8" s="45">
        <v>2</v>
      </c>
      <c r="K8" s="48">
        <v>108</v>
      </c>
      <c r="L8" s="41"/>
      <c r="M8" s="42"/>
      <c r="N8" s="42"/>
      <c r="O8" s="13"/>
      <c r="P8" s="42"/>
      <c r="Q8" s="43"/>
      <c r="R8" s="47"/>
      <c r="S8" s="42"/>
      <c r="T8" s="42"/>
      <c r="U8" s="13"/>
      <c r="V8" s="42"/>
      <c r="W8" s="49"/>
      <c r="X8" s="41"/>
      <c r="Y8" s="42"/>
      <c r="Z8" s="42"/>
      <c r="AA8" s="13"/>
      <c r="AB8" s="42"/>
      <c r="AC8" s="45"/>
      <c r="AD8" s="50"/>
    </row>
    <row r="9" spans="2:30" ht="51" customHeight="1">
      <c r="B9" s="113">
        <v>3</v>
      </c>
      <c r="C9" s="260" t="s">
        <v>82</v>
      </c>
      <c r="D9" s="207" t="s">
        <v>48</v>
      </c>
      <c r="E9" s="155">
        <v>216</v>
      </c>
      <c r="F9" s="136">
        <v>4</v>
      </c>
      <c r="G9" s="137"/>
      <c r="H9" s="137">
        <v>1</v>
      </c>
      <c r="I9" s="13"/>
      <c r="J9" s="45">
        <v>2</v>
      </c>
      <c r="K9" s="48">
        <v>108</v>
      </c>
      <c r="L9" s="41">
        <v>4</v>
      </c>
      <c r="M9" s="42"/>
      <c r="N9" s="42">
        <v>1</v>
      </c>
      <c r="O9" s="13" t="s">
        <v>47</v>
      </c>
      <c r="P9" s="42">
        <v>2</v>
      </c>
      <c r="Q9" s="43">
        <v>108</v>
      </c>
      <c r="R9" s="47"/>
      <c r="S9" s="42"/>
      <c r="T9" s="42"/>
      <c r="U9" s="13"/>
      <c r="V9" s="42"/>
      <c r="W9" s="49"/>
      <c r="X9" s="41"/>
      <c r="Y9" s="42"/>
      <c r="Z9" s="42"/>
      <c r="AA9" s="13"/>
      <c r="AB9" s="42"/>
      <c r="AC9" s="45"/>
      <c r="AD9" s="244"/>
    </row>
    <row r="10" spans="2:30" ht="42.75" customHeight="1">
      <c r="B10" s="113">
        <v>4</v>
      </c>
      <c r="C10" s="260" t="s">
        <v>146</v>
      </c>
      <c r="D10" s="207" t="s">
        <v>70</v>
      </c>
      <c r="E10" s="155">
        <v>108</v>
      </c>
      <c r="F10" s="136"/>
      <c r="G10" s="137"/>
      <c r="H10" s="137"/>
      <c r="I10" s="13"/>
      <c r="J10" s="45"/>
      <c r="K10" s="48"/>
      <c r="L10" s="41">
        <v>4</v>
      </c>
      <c r="M10" s="42"/>
      <c r="N10" s="42">
        <v>1</v>
      </c>
      <c r="O10" s="13" t="s">
        <v>29</v>
      </c>
      <c r="P10" s="42">
        <v>2</v>
      </c>
      <c r="Q10" s="43">
        <v>108</v>
      </c>
      <c r="R10" s="47"/>
      <c r="S10" s="42"/>
      <c r="T10" s="42"/>
      <c r="U10" s="13"/>
      <c r="V10" s="42"/>
      <c r="W10" s="49"/>
      <c r="X10" s="41"/>
      <c r="Y10" s="42"/>
      <c r="Z10" s="42"/>
      <c r="AA10" s="13"/>
      <c r="AB10" s="42"/>
      <c r="AC10" s="45"/>
      <c r="AD10" s="50"/>
    </row>
    <row r="11" spans="2:30" ht="30" customHeight="1">
      <c r="B11" s="113">
        <v>5</v>
      </c>
      <c r="C11" s="260" t="s">
        <v>77</v>
      </c>
      <c r="D11" s="207" t="s">
        <v>28</v>
      </c>
      <c r="E11" s="155">
        <v>108</v>
      </c>
      <c r="F11" s="136"/>
      <c r="G11" s="137"/>
      <c r="H11" s="137"/>
      <c r="I11" s="13"/>
      <c r="J11" s="45"/>
      <c r="K11" s="48"/>
      <c r="L11" s="41">
        <v>4</v>
      </c>
      <c r="M11" s="42"/>
      <c r="N11" s="42">
        <v>1</v>
      </c>
      <c r="O11" s="13" t="s">
        <v>47</v>
      </c>
      <c r="P11" s="42">
        <v>2</v>
      </c>
      <c r="Q11" s="43">
        <v>108</v>
      </c>
      <c r="R11" s="47"/>
      <c r="S11" s="42"/>
      <c r="T11" s="42"/>
      <c r="U11" s="13"/>
      <c r="V11" s="42"/>
      <c r="W11" s="49"/>
      <c r="X11" s="41"/>
      <c r="Y11" s="42"/>
      <c r="Z11" s="42"/>
      <c r="AA11" s="13"/>
      <c r="AB11" s="42"/>
      <c r="AC11" s="45"/>
      <c r="AD11" s="50"/>
    </row>
    <row r="12" spans="2:30" ht="25.5" customHeight="1">
      <c r="B12" s="113">
        <v>6</v>
      </c>
      <c r="C12" s="260" t="s">
        <v>79</v>
      </c>
      <c r="D12" s="207" t="s">
        <v>28</v>
      </c>
      <c r="E12" s="155">
        <v>108</v>
      </c>
      <c r="F12" s="136"/>
      <c r="G12" s="137"/>
      <c r="H12" s="137"/>
      <c r="I12" s="13"/>
      <c r="J12" s="45"/>
      <c r="K12" s="48"/>
      <c r="L12" s="41">
        <v>4</v>
      </c>
      <c r="M12" s="42"/>
      <c r="N12" s="42">
        <v>1</v>
      </c>
      <c r="O12" s="13" t="s">
        <v>29</v>
      </c>
      <c r="P12" s="42">
        <v>2</v>
      </c>
      <c r="Q12" s="43">
        <v>108</v>
      </c>
      <c r="R12" s="47"/>
      <c r="S12" s="42"/>
      <c r="T12" s="42"/>
      <c r="U12" s="13"/>
      <c r="V12" s="42"/>
      <c r="W12" s="49"/>
      <c r="X12" s="41"/>
      <c r="Y12" s="42"/>
      <c r="Z12" s="42"/>
      <c r="AA12" s="13"/>
      <c r="AB12" s="42"/>
      <c r="AC12" s="45"/>
      <c r="AD12" s="50"/>
    </row>
    <row r="13" spans="2:30" ht="57.75" customHeight="1">
      <c r="B13" s="113">
        <v>7</v>
      </c>
      <c r="C13" s="260" t="s">
        <v>80</v>
      </c>
      <c r="D13" s="207" t="s">
        <v>28</v>
      </c>
      <c r="E13" s="155">
        <v>144</v>
      </c>
      <c r="F13" s="136"/>
      <c r="G13" s="137"/>
      <c r="H13" s="137"/>
      <c r="I13" s="13"/>
      <c r="J13" s="45"/>
      <c r="K13" s="48"/>
      <c r="L13" s="41"/>
      <c r="M13" s="42"/>
      <c r="N13" s="42"/>
      <c r="O13" s="13"/>
      <c r="P13" s="42"/>
      <c r="Q13" s="43"/>
      <c r="R13" s="47">
        <v>4</v>
      </c>
      <c r="S13" s="42"/>
      <c r="T13" s="42">
        <v>2</v>
      </c>
      <c r="U13" s="13" t="s">
        <v>47</v>
      </c>
      <c r="V13" s="42">
        <v>2</v>
      </c>
      <c r="W13" s="49">
        <v>144</v>
      </c>
      <c r="X13" s="41"/>
      <c r="Y13" s="42"/>
      <c r="Z13" s="42"/>
      <c r="AA13" s="13"/>
      <c r="AB13" s="42"/>
      <c r="AC13" s="45"/>
      <c r="AD13" s="244" t="s">
        <v>166</v>
      </c>
    </row>
    <row r="14" spans="2:30" ht="39" customHeight="1">
      <c r="B14" s="113">
        <v>8</v>
      </c>
      <c r="C14" s="260" t="s">
        <v>81</v>
      </c>
      <c r="D14" s="207" t="s">
        <v>48</v>
      </c>
      <c r="E14" s="155">
        <v>108</v>
      </c>
      <c r="F14" s="136"/>
      <c r="G14" s="137"/>
      <c r="H14" s="137"/>
      <c r="I14" s="13"/>
      <c r="J14" s="45"/>
      <c r="K14" s="48"/>
      <c r="L14" s="41"/>
      <c r="M14" s="42"/>
      <c r="N14" s="42"/>
      <c r="O14" s="13"/>
      <c r="P14" s="42"/>
      <c r="Q14" s="43"/>
      <c r="R14" s="47">
        <v>2</v>
      </c>
      <c r="S14" s="42"/>
      <c r="T14" s="42">
        <v>2</v>
      </c>
      <c r="U14" s="13" t="s">
        <v>29</v>
      </c>
      <c r="V14" s="42">
        <v>2</v>
      </c>
      <c r="W14" s="49">
        <v>108</v>
      </c>
      <c r="X14" s="41"/>
      <c r="Y14" s="42"/>
      <c r="Z14" s="42"/>
      <c r="AA14" s="13"/>
      <c r="AB14" s="42"/>
      <c r="AC14" s="45"/>
      <c r="AD14" s="50"/>
    </row>
    <row r="15" spans="2:30" ht="34.5" customHeight="1" thickBot="1">
      <c r="B15" s="113">
        <v>9</v>
      </c>
      <c r="C15" s="260" t="s">
        <v>187</v>
      </c>
      <c r="D15" s="207" t="s">
        <v>28</v>
      </c>
      <c r="E15" s="155">
        <v>108</v>
      </c>
      <c r="F15" s="136"/>
      <c r="G15" s="137"/>
      <c r="H15" s="137"/>
      <c r="I15" s="13"/>
      <c r="J15" s="45"/>
      <c r="K15" s="48"/>
      <c r="L15" s="41"/>
      <c r="M15" s="42"/>
      <c r="N15" s="42"/>
      <c r="O15" s="13"/>
      <c r="P15" s="42"/>
      <c r="Q15" s="43"/>
      <c r="R15" s="47">
        <v>3</v>
      </c>
      <c r="S15" s="42"/>
      <c r="T15" s="42">
        <v>1</v>
      </c>
      <c r="U15" s="13" t="s">
        <v>29</v>
      </c>
      <c r="V15" s="42">
        <v>2</v>
      </c>
      <c r="W15" s="49">
        <v>108</v>
      </c>
      <c r="X15" s="41"/>
      <c r="Y15" s="42"/>
      <c r="Z15" s="42"/>
      <c r="AA15" s="13"/>
      <c r="AB15" s="42"/>
      <c r="AC15" s="45"/>
      <c r="AD15" s="244"/>
    </row>
    <row r="16" spans="2:30" ht="33.75" customHeight="1">
      <c r="B16" s="113">
        <v>10</v>
      </c>
      <c r="C16" s="206" t="s">
        <v>165</v>
      </c>
      <c r="D16" s="222" t="s">
        <v>158</v>
      </c>
      <c r="E16" s="155">
        <v>72</v>
      </c>
      <c r="F16" s="47"/>
      <c r="G16" s="42"/>
      <c r="H16" s="42"/>
      <c r="I16" s="13"/>
      <c r="J16" s="45"/>
      <c r="K16" s="48"/>
      <c r="L16" s="41"/>
      <c r="M16" s="42"/>
      <c r="N16" s="42"/>
      <c r="O16" s="13"/>
      <c r="P16" s="42"/>
      <c r="Q16" s="43"/>
      <c r="R16" s="47">
        <v>3</v>
      </c>
      <c r="S16" s="42"/>
      <c r="T16" s="42"/>
      <c r="U16" s="13" t="s">
        <v>29</v>
      </c>
      <c r="V16" s="42">
        <v>1</v>
      </c>
      <c r="W16" s="49">
        <v>72</v>
      </c>
      <c r="X16" s="41"/>
      <c r="Y16" s="42"/>
      <c r="Z16" s="42"/>
      <c r="AA16" s="13"/>
      <c r="AB16" s="42"/>
      <c r="AC16" s="45"/>
      <c r="AD16" s="50"/>
    </row>
    <row r="17" spans="2:30" ht="33.75" customHeight="1">
      <c r="B17" s="113">
        <v>11</v>
      </c>
      <c r="C17" s="260" t="s">
        <v>75</v>
      </c>
      <c r="D17" s="207" t="s">
        <v>28</v>
      </c>
      <c r="E17" s="155">
        <v>216</v>
      </c>
      <c r="F17" s="136"/>
      <c r="G17" s="137"/>
      <c r="H17" s="137"/>
      <c r="I17" s="13"/>
      <c r="J17" s="45"/>
      <c r="K17" s="48"/>
      <c r="L17" s="41"/>
      <c r="M17" s="42"/>
      <c r="N17" s="42"/>
      <c r="O17" s="13"/>
      <c r="P17" s="42"/>
      <c r="Q17" s="43"/>
      <c r="R17" s="47">
        <v>3</v>
      </c>
      <c r="S17" s="42"/>
      <c r="T17" s="42">
        <v>1</v>
      </c>
      <c r="U17" s="13"/>
      <c r="V17" s="42">
        <v>2</v>
      </c>
      <c r="W17" s="49">
        <v>108</v>
      </c>
      <c r="X17" s="41">
        <v>3</v>
      </c>
      <c r="Y17" s="42"/>
      <c r="Z17" s="42">
        <v>1</v>
      </c>
      <c r="AA17" s="13" t="s">
        <v>47</v>
      </c>
      <c r="AB17" s="42">
        <v>2</v>
      </c>
      <c r="AC17" s="45">
        <v>108</v>
      </c>
      <c r="AD17" s="244"/>
    </row>
    <row r="18" spans="2:30" ht="36.75" customHeight="1">
      <c r="B18" s="113">
        <v>12</v>
      </c>
      <c r="C18" s="260" t="s">
        <v>76</v>
      </c>
      <c r="D18" s="207" t="s">
        <v>28</v>
      </c>
      <c r="E18" s="155">
        <v>108</v>
      </c>
      <c r="F18" s="136"/>
      <c r="G18" s="137"/>
      <c r="H18" s="137"/>
      <c r="I18" s="13"/>
      <c r="J18" s="45"/>
      <c r="K18" s="48"/>
      <c r="L18" s="41"/>
      <c r="M18" s="42"/>
      <c r="N18" s="42"/>
      <c r="O18" s="13"/>
      <c r="P18" s="42"/>
      <c r="Q18" s="43"/>
      <c r="R18" s="47"/>
      <c r="S18" s="42"/>
      <c r="T18" s="42"/>
      <c r="U18" s="13"/>
      <c r="V18" s="42"/>
      <c r="W18" s="49"/>
      <c r="X18" s="41">
        <v>2</v>
      </c>
      <c r="Y18" s="42"/>
      <c r="Z18" s="42">
        <v>2</v>
      </c>
      <c r="AA18" s="13" t="s">
        <v>47</v>
      </c>
      <c r="AB18" s="42">
        <v>2</v>
      </c>
      <c r="AC18" s="45">
        <v>108</v>
      </c>
      <c r="AD18" s="50"/>
    </row>
    <row r="19" spans="2:30" ht="22.5" customHeight="1">
      <c r="B19" s="113">
        <v>13</v>
      </c>
      <c r="C19" s="260" t="s">
        <v>78</v>
      </c>
      <c r="D19" s="207" t="s">
        <v>28</v>
      </c>
      <c r="E19" s="155">
        <v>144</v>
      </c>
      <c r="F19" s="136"/>
      <c r="G19" s="137"/>
      <c r="H19" s="137"/>
      <c r="I19" s="13"/>
      <c r="J19" s="45"/>
      <c r="K19" s="48"/>
      <c r="L19" s="41"/>
      <c r="M19" s="42"/>
      <c r="N19" s="42"/>
      <c r="O19" s="13"/>
      <c r="P19" s="42"/>
      <c r="Q19" s="43"/>
      <c r="R19" s="47"/>
      <c r="S19" s="42"/>
      <c r="T19" s="42"/>
      <c r="U19" s="13"/>
      <c r="V19" s="42"/>
      <c r="W19" s="49"/>
      <c r="X19" s="41">
        <v>4</v>
      </c>
      <c r="Y19" s="42"/>
      <c r="Z19" s="42">
        <v>2</v>
      </c>
      <c r="AA19" s="13" t="s">
        <v>47</v>
      </c>
      <c r="AB19" s="42">
        <v>2</v>
      </c>
      <c r="AC19" s="45">
        <v>144</v>
      </c>
      <c r="AD19" s="50"/>
    </row>
    <row r="20" spans="2:30" ht="34.5" customHeight="1">
      <c r="B20" s="113">
        <v>14</v>
      </c>
      <c r="C20" s="220" t="s">
        <v>164</v>
      </c>
      <c r="D20" s="190" t="s">
        <v>38</v>
      </c>
      <c r="E20" s="155">
        <v>72</v>
      </c>
      <c r="F20" s="47"/>
      <c r="G20" s="42"/>
      <c r="H20" s="42"/>
      <c r="I20" s="13"/>
      <c r="J20" s="45"/>
      <c r="K20" s="48"/>
      <c r="L20" s="41"/>
      <c r="M20" s="42"/>
      <c r="N20" s="42"/>
      <c r="O20" s="13"/>
      <c r="P20" s="42"/>
      <c r="Q20" s="43"/>
      <c r="R20" s="47"/>
      <c r="S20" s="42"/>
      <c r="T20" s="42"/>
      <c r="U20" s="13"/>
      <c r="V20" s="42"/>
      <c r="W20" s="49"/>
      <c r="X20" s="41">
        <v>2</v>
      </c>
      <c r="Y20" s="42"/>
      <c r="Z20" s="42">
        <v>1</v>
      </c>
      <c r="AA20" s="13" t="s">
        <v>47</v>
      </c>
      <c r="AB20" s="42">
        <v>2</v>
      </c>
      <c r="AC20" s="45">
        <v>72</v>
      </c>
      <c r="AD20" s="50"/>
    </row>
    <row r="21" spans="2:30" ht="74.25" customHeight="1">
      <c r="B21" s="113">
        <v>15</v>
      </c>
      <c r="C21" s="266" t="s">
        <v>102</v>
      </c>
      <c r="D21" s="190" t="s">
        <v>37</v>
      </c>
      <c r="E21" s="155">
        <v>432</v>
      </c>
      <c r="F21" s="136"/>
      <c r="G21" s="137"/>
      <c r="H21" s="137">
        <v>4</v>
      </c>
      <c r="I21" s="13"/>
      <c r="J21" s="45">
        <v>1</v>
      </c>
      <c r="K21" s="48">
        <v>108</v>
      </c>
      <c r="L21" s="41"/>
      <c r="M21" s="42"/>
      <c r="N21" s="42">
        <v>4</v>
      </c>
      <c r="O21" s="13" t="s">
        <v>29</v>
      </c>
      <c r="P21" s="42">
        <v>1</v>
      </c>
      <c r="Q21" s="43">
        <v>108</v>
      </c>
      <c r="R21" s="47"/>
      <c r="S21" s="42"/>
      <c r="T21" s="42">
        <v>4</v>
      </c>
      <c r="U21" s="13"/>
      <c r="V21" s="42">
        <v>1</v>
      </c>
      <c r="W21" s="49">
        <v>108</v>
      </c>
      <c r="X21" s="41"/>
      <c r="Y21" s="42"/>
      <c r="Z21" s="42">
        <v>4</v>
      </c>
      <c r="AA21" s="13" t="s">
        <v>47</v>
      </c>
      <c r="AB21" s="42">
        <v>1</v>
      </c>
      <c r="AC21" s="45">
        <v>108</v>
      </c>
      <c r="AD21" s="50"/>
    </row>
    <row r="22" spans="2:30" ht="57" customHeight="1" thickBot="1">
      <c r="B22" s="114">
        <v>16</v>
      </c>
      <c r="C22" s="372" t="s">
        <v>173</v>
      </c>
      <c r="D22" s="373"/>
      <c r="E22" s="156"/>
      <c r="F22" s="151"/>
      <c r="G22" s="152"/>
      <c r="H22" s="152"/>
      <c r="I22" s="14"/>
      <c r="J22" s="52"/>
      <c r="K22" s="53"/>
      <c r="L22" s="54"/>
      <c r="M22" s="52"/>
      <c r="N22" s="52"/>
      <c r="O22" s="14"/>
      <c r="P22" s="52"/>
      <c r="Q22" s="55"/>
      <c r="R22" s="51"/>
      <c r="S22" s="52"/>
      <c r="T22" s="52"/>
      <c r="U22" s="14"/>
      <c r="V22" s="52"/>
      <c r="W22" s="53"/>
      <c r="X22" s="54"/>
      <c r="Y22" s="52"/>
      <c r="Z22" s="52"/>
      <c r="AA22" s="14" t="s">
        <v>50</v>
      </c>
      <c r="AB22" s="52"/>
      <c r="AC22" s="55"/>
      <c r="AD22" s="56"/>
    </row>
    <row r="23" spans="2:30" ht="15" customHeight="1">
      <c r="B23" s="115"/>
      <c r="C23" s="58"/>
      <c r="D23" s="58" t="s">
        <v>10</v>
      </c>
      <c r="E23" s="157">
        <f>SUM(E7:E22)</f>
        <v>2160</v>
      </c>
      <c r="F23" s="165"/>
      <c r="G23" s="227">
        <f>SUM(F7:H20)+F29+H29</f>
        <v>20</v>
      </c>
      <c r="H23" s="167" t="s">
        <v>49</v>
      </c>
      <c r="I23" s="224">
        <f>COUNTIF(I7:I22,"е")</f>
        <v>1</v>
      </c>
      <c r="J23" s="224">
        <f>SUM(J7:J22)+1</f>
        <v>8</v>
      </c>
      <c r="K23" s="224">
        <f>SUM(K7:K22)</f>
        <v>432</v>
      </c>
      <c r="L23" s="7"/>
      <c r="M23" s="224">
        <f>SUM(L7:N20)+L30+N30</f>
        <v>25</v>
      </c>
      <c r="N23" s="62" t="s">
        <v>49</v>
      </c>
      <c r="O23" s="224">
        <f>COUNTIF(O7:O22,"е")</f>
        <v>2</v>
      </c>
      <c r="P23" s="224">
        <f>SUM(P7:P22)+1</f>
        <v>10</v>
      </c>
      <c r="Q23" s="224">
        <f>SUM(Q7:Q22)</f>
        <v>540</v>
      </c>
      <c r="R23" s="57"/>
      <c r="S23" s="224">
        <f>SUM(R7:T20)+R31+T31</f>
        <v>25</v>
      </c>
      <c r="T23" s="62" t="s">
        <v>49</v>
      </c>
      <c r="U23" s="224">
        <f>COUNTIF(U7:U22,"е")</f>
        <v>1</v>
      </c>
      <c r="V23" s="224">
        <f>SUM(V7:V22)+1</f>
        <v>11</v>
      </c>
      <c r="W23" s="224">
        <f>SUM(W7:W22)</f>
        <v>648</v>
      </c>
      <c r="X23" s="57"/>
      <c r="Y23" s="224">
        <f>SUM(X7:Z20)+X32+Z32</f>
        <v>21</v>
      </c>
      <c r="Z23" s="62" t="s">
        <v>49</v>
      </c>
      <c r="AA23" s="224">
        <f>COUNTIF(AA7:AA22,"е")</f>
        <v>5</v>
      </c>
      <c r="AB23" s="224">
        <f>SUM(AB7:AB22)+1</f>
        <v>10</v>
      </c>
      <c r="AC23" s="224">
        <f>SUM(AC7:AC22)</f>
        <v>540</v>
      </c>
      <c r="AD23" s="57">
        <f>-E23+K23+Q23+W23+AC23</f>
        <v>0</v>
      </c>
    </row>
    <row r="24" spans="2:30" ht="18.75">
      <c r="B24" s="116"/>
      <c r="C24" s="16" t="s">
        <v>53</v>
      </c>
      <c r="D24" s="29">
        <f>I23+O23+U23+AA23</f>
        <v>9</v>
      </c>
      <c r="E24" s="115"/>
      <c r="F24" s="165"/>
      <c r="G24" s="165"/>
      <c r="H24" s="167" t="s">
        <v>11</v>
      </c>
      <c r="I24" s="224">
        <f>COUNTIF(I7:I20,"з")+1</f>
        <v>2</v>
      </c>
      <c r="J24" s="224"/>
      <c r="K24" s="224"/>
      <c r="L24" s="7"/>
      <c r="M24" s="7"/>
      <c r="N24" s="62" t="s">
        <v>11</v>
      </c>
      <c r="O24" s="224">
        <f>COUNTIF(O7:O20,"з")+1</f>
        <v>3</v>
      </c>
      <c r="P24" s="224"/>
      <c r="Q24" s="224"/>
      <c r="R24" s="57"/>
      <c r="S24" s="7"/>
      <c r="T24" s="61" t="s">
        <v>11</v>
      </c>
      <c r="U24" s="224">
        <f>COUNTIF(U7:U22,"з")+1</f>
        <v>4</v>
      </c>
      <c r="V24" s="224"/>
      <c r="W24" s="224"/>
      <c r="X24" s="57"/>
      <c r="Y24" s="7"/>
      <c r="Z24" s="61" t="s">
        <v>11</v>
      </c>
      <c r="AA24" s="224">
        <f>COUNTIF(AA7:AA20,"з")+COUNTIF(AA22:AA22,"дз")+1</f>
        <v>1</v>
      </c>
      <c r="AB24" s="224"/>
      <c r="AC24" s="224"/>
      <c r="AD24" s="57"/>
    </row>
    <row r="25" spans="2:30" ht="18.75">
      <c r="B25" s="308" t="s">
        <v>54</v>
      </c>
      <c r="C25" s="309"/>
      <c r="D25" s="29">
        <f>I24+O24+U24+AA24+O25</f>
        <v>10</v>
      </c>
      <c r="E25" s="115"/>
      <c r="F25" s="115"/>
      <c r="G25" s="115"/>
      <c r="H25" s="168"/>
      <c r="I25" s="64"/>
      <c r="J25" s="64"/>
      <c r="K25" s="64"/>
      <c r="L25" s="57"/>
      <c r="M25" s="57"/>
      <c r="N25" s="63"/>
      <c r="O25" s="224"/>
      <c r="P25" s="64"/>
      <c r="Q25" s="6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2:30" ht="15.75" customHeight="1">
      <c r="B26" s="308" t="s">
        <v>52</v>
      </c>
      <c r="C26" s="309"/>
      <c r="D26" s="117">
        <f>J23+P23+V23+AB23</f>
        <v>39</v>
      </c>
      <c r="E26" s="158"/>
      <c r="F26" s="158"/>
      <c r="G26" s="158"/>
      <c r="H26" s="158"/>
      <c r="I26" s="65"/>
      <c r="J26" s="65"/>
      <c r="K26" s="65"/>
      <c r="L26" s="65"/>
      <c r="M26" s="65"/>
      <c r="N26" s="65"/>
      <c r="O26" s="65"/>
      <c r="P26" s="66"/>
      <c r="Q26" s="6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2:30" ht="3.75" customHeight="1">
      <c r="B27" s="67"/>
      <c r="C27" s="67"/>
      <c r="D27" s="159"/>
      <c r="E27" s="158"/>
      <c r="F27" s="158"/>
      <c r="G27" s="158"/>
      <c r="H27" s="158"/>
      <c r="I27" s="65"/>
      <c r="J27" s="65"/>
      <c r="K27" s="65"/>
      <c r="L27" s="65"/>
      <c r="M27" s="65"/>
      <c r="N27" s="65"/>
      <c r="O27" s="65"/>
      <c r="P27" s="66"/>
      <c r="Q27" s="6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2:30" ht="15.75" customHeight="1" thickBot="1">
      <c r="B28" s="67" t="s">
        <v>36</v>
      </c>
      <c r="C28" s="160" t="s">
        <v>111</v>
      </c>
      <c r="D28" s="159"/>
      <c r="E28" s="158"/>
      <c r="F28" s="158"/>
      <c r="G28" s="158"/>
      <c r="H28" s="158"/>
      <c r="I28" s="65"/>
      <c r="J28" s="65"/>
      <c r="K28" s="65"/>
      <c r="L28" s="65"/>
      <c r="M28" s="65"/>
      <c r="N28" s="65"/>
      <c r="O28" s="65"/>
      <c r="P28" s="66"/>
      <c r="Q28" s="66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2:30" ht="36.75" customHeight="1" thickBot="1">
      <c r="B29" s="283">
        <v>1</v>
      </c>
      <c r="C29" s="297" t="s">
        <v>202</v>
      </c>
      <c r="D29" s="298" t="s">
        <v>70</v>
      </c>
      <c r="E29" s="301">
        <v>108</v>
      </c>
      <c r="F29" s="126">
        <v>4</v>
      </c>
      <c r="G29" s="127"/>
      <c r="H29" s="127">
        <v>1</v>
      </c>
      <c r="I29" s="11" t="s">
        <v>29</v>
      </c>
      <c r="J29" s="38">
        <v>2</v>
      </c>
      <c r="K29" s="40">
        <v>108</v>
      </c>
      <c r="L29" s="37"/>
      <c r="M29" s="38"/>
      <c r="N29" s="38"/>
      <c r="O29" s="69"/>
      <c r="P29" s="38"/>
      <c r="Q29" s="40"/>
      <c r="R29" s="37"/>
      <c r="S29" s="38"/>
      <c r="T29" s="38"/>
      <c r="U29" s="38"/>
      <c r="V29" s="38"/>
      <c r="W29" s="40"/>
      <c r="X29" s="37"/>
      <c r="Y29" s="38"/>
      <c r="Z29" s="38"/>
      <c r="AA29" s="38"/>
      <c r="AB29" s="38"/>
      <c r="AC29" s="40"/>
      <c r="AD29" s="46"/>
    </row>
    <row r="30" spans="2:30" ht="25.5" customHeight="1">
      <c r="B30" s="388">
        <v>2</v>
      </c>
      <c r="C30" s="387" t="s">
        <v>174</v>
      </c>
      <c r="D30" s="298" t="s">
        <v>28</v>
      </c>
      <c r="E30" s="302">
        <v>108</v>
      </c>
      <c r="F30" s="131"/>
      <c r="G30" s="132"/>
      <c r="H30" s="132"/>
      <c r="I30" s="13"/>
      <c r="J30" s="79"/>
      <c r="K30" s="81"/>
      <c r="L30" s="78">
        <v>4</v>
      </c>
      <c r="M30" s="79"/>
      <c r="N30" s="79">
        <v>1</v>
      </c>
      <c r="O30" s="291" t="s">
        <v>29</v>
      </c>
      <c r="P30" s="79">
        <v>2</v>
      </c>
      <c r="Q30" s="81">
        <v>108</v>
      </c>
      <c r="R30" s="78"/>
      <c r="S30" s="79"/>
      <c r="T30" s="79"/>
      <c r="U30" s="79"/>
      <c r="V30" s="79"/>
      <c r="W30" s="81"/>
      <c r="X30" s="78"/>
      <c r="Y30" s="79"/>
      <c r="Z30" s="79"/>
      <c r="AA30" s="79"/>
      <c r="AB30" s="79"/>
      <c r="AC30" s="81"/>
      <c r="AD30" s="85"/>
    </row>
    <row r="31" spans="2:30" ht="33.75" customHeight="1">
      <c r="B31" s="284">
        <v>3</v>
      </c>
      <c r="C31" s="299" t="s">
        <v>197</v>
      </c>
      <c r="D31" s="300" t="s">
        <v>20</v>
      </c>
      <c r="E31" s="302">
        <v>108</v>
      </c>
      <c r="F31" s="131"/>
      <c r="G31" s="132"/>
      <c r="H31" s="132"/>
      <c r="I31" s="13"/>
      <c r="J31" s="79"/>
      <c r="K31" s="81"/>
      <c r="L31" s="78"/>
      <c r="M31" s="79"/>
      <c r="N31" s="79"/>
      <c r="O31" s="291"/>
      <c r="P31" s="79"/>
      <c r="Q31" s="81"/>
      <c r="R31" s="78">
        <v>2</v>
      </c>
      <c r="S31" s="79"/>
      <c r="T31" s="79">
        <v>2</v>
      </c>
      <c r="U31" s="291" t="s">
        <v>29</v>
      </c>
      <c r="V31" s="79">
        <v>2</v>
      </c>
      <c r="W31" s="81">
        <v>108</v>
      </c>
      <c r="X31" s="78"/>
      <c r="Y31" s="79"/>
      <c r="Z31" s="79"/>
      <c r="AA31" s="79"/>
      <c r="AB31" s="79"/>
      <c r="AC31" s="81"/>
      <c r="AD31" s="85"/>
    </row>
    <row r="32" spans="2:30" ht="42.75" customHeight="1" thickBot="1">
      <c r="B32" s="285">
        <v>4</v>
      </c>
      <c r="C32" s="267" t="s">
        <v>175</v>
      </c>
      <c r="D32" s="208" t="s">
        <v>28</v>
      </c>
      <c r="E32" s="303">
        <v>108</v>
      </c>
      <c r="F32" s="169"/>
      <c r="G32" s="170"/>
      <c r="H32" s="170"/>
      <c r="I32" s="14"/>
      <c r="J32" s="71"/>
      <c r="K32" s="72"/>
      <c r="L32" s="70"/>
      <c r="M32" s="71"/>
      <c r="N32" s="71"/>
      <c r="O32" s="71"/>
      <c r="P32" s="71"/>
      <c r="Q32" s="72"/>
      <c r="R32" s="70"/>
      <c r="S32" s="71"/>
      <c r="T32" s="71"/>
      <c r="U32" s="71"/>
      <c r="V32" s="71"/>
      <c r="W32" s="72"/>
      <c r="X32" s="70">
        <v>2</v>
      </c>
      <c r="Y32" s="71"/>
      <c r="Z32" s="71">
        <v>2</v>
      </c>
      <c r="AA32" s="112" t="s">
        <v>29</v>
      </c>
      <c r="AB32" s="71">
        <v>2</v>
      </c>
      <c r="AC32" s="72">
        <v>108</v>
      </c>
      <c r="AD32" s="290"/>
    </row>
    <row r="33" spans="2:30" ht="45.75" customHeight="1">
      <c r="B33" s="228"/>
      <c r="C33" s="240"/>
      <c r="D33" s="240"/>
      <c r="E33" s="230"/>
      <c r="F33" s="230"/>
      <c r="G33" s="230"/>
      <c r="H33" s="230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2"/>
      <c r="AB33" s="231"/>
      <c r="AC33" s="231"/>
      <c r="AD33" s="233"/>
    </row>
    <row r="34" spans="2:19" ht="33.75" customHeight="1">
      <c r="B34" s="163"/>
      <c r="C34" s="163"/>
      <c r="D34" s="164" t="s">
        <v>115</v>
      </c>
      <c r="E34" s="163"/>
      <c r="F34" s="171"/>
      <c r="G34" s="171"/>
      <c r="H34" s="17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4" ht="12.75">
      <c r="B35" s="163"/>
      <c r="C35" s="163"/>
      <c r="D35" s="163"/>
    </row>
    <row r="36" spans="2:4" ht="12.75">
      <c r="B36" s="163"/>
      <c r="C36" s="163"/>
      <c r="D36" s="163"/>
    </row>
    <row r="37" spans="2:4" ht="12.75">
      <c r="B37" s="163"/>
      <c r="C37" s="163"/>
      <c r="D37" s="163"/>
    </row>
    <row r="38" spans="2:4" ht="12.75">
      <c r="B38" s="163"/>
      <c r="C38" s="163"/>
      <c r="D38" s="163"/>
    </row>
    <row r="39" spans="2:4" ht="12.75">
      <c r="B39" s="163"/>
      <c r="C39" s="163"/>
      <c r="D39" s="163"/>
    </row>
    <row r="40" spans="2:4" ht="12.75">
      <c r="B40" s="163"/>
      <c r="C40" s="163"/>
      <c r="D40" s="163"/>
    </row>
    <row r="41" spans="2:4" ht="12.75">
      <c r="B41" s="163"/>
      <c r="C41" s="163"/>
      <c r="D41" s="163"/>
    </row>
    <row r="42" spans="2:4" ht="12.75">
      <c r="B42" s="163"/>
      <c r="C42" s="163"/>
      <c r="D42" s="163"/>
    </row>
  </sheetData>
  <mergeCells count="19">
    <mergeCell ref="B25:C25"/>
    <mergeCell ref="B26:C26"/>
    <mergeCell ref="I5:K5"/>
    <mergeCell ref="C22:D22"/>
    <mergeCell ref="AD4:AD6"/>
    <mergeCell ref="F5:H5"/>
    <mergeCell ref="R5:T5"/>
    <mergeCell ref="X5:Z5"/>
    <mergeCell ref="L5:N5"/>
    <mergeCell ref="U5:W5"/>
    <mergeCell ref="AA5:AC5"/>
    <mergeCell ref="B1:AB1"/>
    <mergeCell ref="C2:U2"/>
    <mergeCell ref="B4:B6"/>
    <mergeCell ref="C4:C6"/>
    <mergeCell ref="D4:D6"/>
    <mergeCell ref="O5:Q5"/>
    <mergeCell ref="D3:G3"/>
    <mergeCell ref="E4:E6"/>
  </mergeCells>
  <printOptions horizontalCentered="1" verticalCentered="1"/>
  <pageMargins left="0.7874015748031497" right="0.7874015748031497" top="0.48" bottom="0.49" header="0.5118110236220472" footer="0.5118110236220472"/>
  <pageSetup horizontalDpi="300" verticalDpi="300" orientation="landscape" paperSize="9" scale="45" r:id="rId2"/>
  <rowBreaks count="1" manualBreakCount="1">
    <brk id="35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59"/>
  <sheetViews>
    <sheetView zoomScale="75" zoomScaleNormal="75" zoomScaleSheetLayoutView="75" workbookViewId="0" topLeftCell="B16">
      <selection activeCell="C3" sqref="C3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57.00390625" style="1" customWidth="1"/>
    <col min="4" max="4" width="41.710937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2" width="6.7109375" style="1" customWidth="1"/>
    <col min="13" max="13" width="5.421875" style="1" customWidth="1"/>
    <col min="14" max="14" width="6.7109375" style="1" customWidth="1"/>
    <col min="15" max="15" width="6.8515625" style="1" customWidth="1"/>
    <col min="16" max="16" width="9.00390625" style="1" customWidth="1"/>
    <col min="17" max="17" width="10.28125" style="1" customWidth="1"/>
    <col min="18" max="18" width="28.7109375" style="1" customWidth="1"/>
    <col min="19" max="19" width="9.28125" style="1" customWidth="1"/>
    <col min="20" max="16384" width="9.140625" style="1" customWidth="1"/>
  </cols>
  <sheetData>
    <row r="1" spans="2:17" ht="18">
      <c r="B1" s="327" t="s">
        <v>198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3:15" ht="15.75">
      <c r="C2" s="354" t="s">
        <v>199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3:11" ht="16.5" thickBot="1">
      <c r="C3" s="5"/>
      <c r="D3" s="368"/>
      <c r="E3" s="353"/>
      <c r="F3" s="353"/>
      <c r="G3" s="353"/>
      <c r="H3" s="6"/>
      <c r="I3" s="3"/>
      <c r="J3" s="3"/>
      <c r="K3" s="3"/>
    </row>
    <row r="4" spans="2:18" ht="18">
      <c r="B4" s="356" t="s">
        <v>0</v>
      </c>
      <c r="C4" s="381" t="s">
        <v>1</v>
      </c>
      <c r="D4" s="334" t="s">
        <v>2</v>
      </c>
      <c r="E4" s="369" t="s">
        <v>3</v>
      </c>
      <c r="F4" s="105" t="s">
        <v>169</v>
      </c>
      <c r="G4" s="106"/>
      <c r="H4" s="106"/>
      <c r="I4" s="106"/>
      <c r="J4" s="106"/>
      <c r="K4" s="30"/>
      <c r="L4" s="217" t="s">
        <v>170</v>
      </c>
      <c r="M4" s="106"/>
      <c r="N4" s="106"/>
      <c r="O4" s="106"/>
      <c r="P4" s="107"/>
      <c r="Q4" s="31"/>
      <c r="R4" s="314" t="s">
        <v>4</v>
      </c>
    </row>
    <row r="5" spans="2:18" ht="27" customHeight="1">
      <c r="B5" s="357"/>
      <c r="C5" s="382"/>
      <c r="D5" s="335"/>
      <c r="E5" s="370"/>
      <c r="F5" s="319" t="s">
        <v>5</v>
      </c>
      <c r="G5" s="320"/>
      <c r="H5" s="320"/>
      <c r="I5" s="347" t="s">
        <v>44</v>
      </c>
      <c r="J5" s="348"/>
      <c r="K5" s="349"/>
      <c r="L5" s="319" t="s">
        <v>5</v>
      </c>
      <c r="M5" s="320"/>
      <c r="N5" s="320"/>
      <c r="O5" s="347" t="s">
        <v>44</v>
      </c>
      <c r="P5" s="348"/>
      <c r="Q5" s="349"/>
      <c r="R5" s="315"/>
    </row>
    <row r="6" spans="2:18" ht="91.5" customHeight="1" thickBot="1">
      <c r="B6" s="358"/>
      <c r="C6" s="383"/>
      <c r="D6" s="336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3" t="s">
        <v>6</v>
      </c>
      <c r="M6" s="34" t="s">
        <v>7</v>
      </c>
      <c r="N6" s="34" t="s">
        <v>8</v>
      </c>
      <c r="O6" s="10" t="s">
        <v>45</v>
      </c>
      <c r="P6" s="21" t="s">
        <v>46</v>
      </c>
      <c r="Q6" s="22" t="s">
        <v>95</v>
      </c>
      <c r="R6" s="316"/>
    </row>
    <row r="7" spans="2:18" ht="27.75" customHeight="1">
      <c r="B7" s="113">
        <v>1</v>
      </c>
      <c r="C7" s="268" t="s">
        <v>149</v>
      </c>
      <c r="D7" s="209" t="s">
        <v>31</v>
      </c>
      <c r="E7" s="155">
        <v>36</v>
      </c>
      <c r="F7" s="136">
        <v>0.5</v>
      </c>
      <c r="G7" s="137"/>
      <c r="H7" s="137">
        <v>1</v>
      </c>
      <c r="I7" s="13" t="s">
        <v>29</v>
      </c>
      <c r="J7" s="45">
        <v>2</v>
      </c>
      <c r="K7" s="48">
        <v>36</v>
      </c>
      <c r="L7" s="47"/>
      <c r="M7" s="42"/>
      <c r="N7" s="42"/>
      <c r="O7" s="13"/>
      <c r="P7" s="42"/>
      <c r="Q7" s="49"/>
      <c r="R7" s="50" t="s">
        <v>83</v>
      </c>
    </row>
    <row r="8" spans="2:18" ht="27.75" customHeight="1">
      <c r="B8" s="113">
        <v>2</v>
      </c>
      <c r="C8" s="269" t="s">
        <v>22</v>
      </c>
      <c r="D8" s="209" t="s">
        <v>23</v>
      </c>
      <c r="E8" s="155">
        <v>36</v>
      </c>
      <c r="F8" s="136">
        <v>1</v>
      </c>
      <c r="G8" s="137"/>
      <c r="H8" s="137"/>
      <c r="I8" s="13" t="s">
        <v>29</v>
      </c>
      <c r="J8" s="45">
        <v>1</v>
      </c>
      <c r="K8" s="48">
        <v>36</v>
      </c>
      <c r="L8" s="47"/>
      <c r="M8" s="42"/>
      <c r="N8" s="42"/>
      <c r="O8" s="13"/>
      <c r="P8" s="42"/>
      <c r="Q8" s="49"/>
      <c r="R8" s="50" t="s">
        <v>83</v>
      </c>
    </row>
    <row r="9" spans="2:18" ht="39.75" customHeight="1">
      <c r="B9" s="113">
        <v>3</v>
      </c>
      <c r="C9" s="270" t="s">
        <v>57</v>
      </c>
      <c r="D9" s="210" t="s">
        <v>106</v>
      </c>
      <c r="E9" s="155">
        <v>36</v>
      </c>
      <c r="F9" s="136"/>
      <c r="G9" s="137"/>
      <c r="H9" s="137"/>
      <c r="I9" s="13"/>
      <c r="J9" s="45"/>
      <c r="K9" s="48"/>
      <c r="L9" s="47">
        <v>2</v>
      </c>
      <c r="M9" s="42"/>
      <c r="N9" s="42"/>
      <c r="O9" s="13" t="s">
        <v>29</v>
      </c>
      <c r="P9" s="42">
        <v>1</v>
      </c>
      <c r="Q9" s="49">
        <v>36</v>
      </c>
      <c r="R9" s="173" t="s">
        <v>93</v>
      </c>
    </row>
    <row r="10" spans="2:18" ht="27.75" customHeight="1">
      <c r="B10" s="113">
        <v>4</v>
      </c>
      <c r="C10" s="269" t="s">
        <v>86</v>
      </c>
      <c r="D10" s="209" t="s">
        <v>23</v>
      </c>
      <c r="E10" s="155">
        <v>108</v>
      </c>
      <c r="F10" s="136"/>
      <c r="G10" s="137"/>
      <c r="H10" s="137"/>
      <c r="I10" s="13"/>
      <c r="J10" s="45"/>
      <c r="K10" s="48"/>
      <c r="L10" s="47">
        <v>3</v>
      </c>
      <c r="M10" s="42"/>
      <c r="N10" s="42"/>
      <c r="O10" s="13" t="s">
        <v>29</v>
      </c>
      <c r="P10" s="42">
        <v>1</v>
      </c>
      <c r="Q10" s="49">
        <v>108</v>
      </c>
      <c r="R10" s="50"/>
    </row>
    <row r="11" spans="2:18" ht="31.5" customHeight="1">
      <c r="B11" s="113">
        <v>5</v>
      </c>
      <c r="C11" s="269" t="s">
        <v>24</v>
      </c>
      <c r="D11" s="209" t="s">
        <v>84</v>
      </c>
      <c r="E11" s="155">
        <v>36</v>
      </c>
      <c r="F11" s="136">
        <v>1</v>
      </c>
      <c r="G11" s="137"/>
      <c r="H11" s="137"/>
      <c r="I11" s="13" t="s">
        <v>47</v>
      </c>
      <c r="J11" s="45">
        <v>2</v>
      </c>
      <c r="K11" s="48">
        <v>36</v>
      </c>
      <c r="L11" s="47"/>
      <c r="M11" s="42"/>
      <c r="N11" s="42"/>
      <c r="O11" s="13"/>
      <c r="P11" s="42"/>
      <c r="Q11" s="49"/>
      <c r="R11" s="50" t="s">
        <v>83</v>
      </c>
    </row>
    <row r="12" spans="2:18" ht="38.25" customHeight="1">
      <c r="B12" s="113">
        <v>6</v>
      </c>
      <c r="C12" s="270" t="s">
        <v>85</v>
      </c>
      <c r="D12" s="210" t="s">
        <v>28</v>
      </c>
      <c r="E12" s="155">
        <v>198</v>
      </c>
      <c r="F12" s="136">
        <v>4</v>
      </c>
      <c r="G12" s="137"/>
      <c r="H12" s="137">
        <v>2</v>
      </c>
      <c r="I12" s="13" t="s">
        <v>47</v>
      </c>
      <c r="J12" s="45">
        <v>2</v>
      </c>
      <c r="K12" s="48">
        <v>198</v>
      </c>
      <c r="L12" s="47"/>
      <c r="M12" s="42"/>
      <c r="N12" s="42"/>
      <c r="O12" s="13"/>
      <c r="P12" s="42"/>
      <c r="Q12" s="49"/>
      <c r="R12" s="50"/>
    </row>
    <row r="13" spans="2:18" ht="27.75" customHeight="1">
      <c r="B13" s="113">
        <v>7</v>
      </c>
      <c r="C13" s="270" t="s">
        <v>125</v>
      </c>
      <c r="D13" s="210" t="s">
        <v>28</v>
      </c>
      <c r="E13" s="155">
        <v>180</v>
      </c>
      <c r="F13" s="136">
        <v>4</v>
      </c>
      <c r="G13" s="137"/>
      <c r="H13" s="137">
        <v>2</v>
      </c>
      <c r="I13" s="13" t="s">
        <v>47</v>
      </c>
      <c r="J13" s="45">
        <v>2</v>
      </c>
      <c r="K13" s="48">
        <v>180</v>
      </c>
      <c r="L13" s="47"/>
      <c r="M13" s="42"/>
      <c r="N13" s="42"/>
      <c r="O13" s="13"/>
      <c r="P13" s="42"/>
      <c r="Q13" s="49"/>
      <c r="R13" s="50"/>
    </row>
    <row r="14" spans="2:18" ht="39.75" customHeight="1">
      <c r="B14" s="113">
        <v>8</v>
      </c>
      <c r="C14" s="270" t="s">
        <v>116</v>
      </c>
      <c r="D14" s="210" t="s">
        <v>28</v>
      </c>
      <c r="E14" s="155">
        <v>180</v>
      </c>
      <c r="F14" s="136"/>
      <c r="G14" s="137"/>
      <c r="H14" s="137"/>
      <c r="I14" s="13"/>
      <c r="J14" s="45"/>
      <c r="K14" s="48"/>
      <c r="L14" s="47">
        <v>4</v>
      </c>
      <c r="M14" s="42"/>
      <c r="N14" s="42">
        <v>2</v>
      </c>
      <c r="O14" s="13" t="s">
        <v>47</v>
      </c>
      <c r="P14" s="42">
        <v>2</v>
      </c>
      <c r="Q14" s="49">
        <v>180</v>
      </c>
      <c r="R14" s="50" t="s">
        <v>83</v>
      </c>
    </row>
    <row r="15" spans="2:18" ht="27.75" customHeight="1">
      <c r="B15" s="113">
        <v>9</v>
      </c>
      <c r="C15" s="379" t="s">
        <v>117</v>
      </c>
      <c r="D15" s="380"/>
      <c r="E15" s="155">
        <f>E30</f>
        <v>540</v>
      </c>
      <c r="F15" s="136">
        <v>2</v>
      </c>
      <c r="G15" s="137"/>
      <c r="H15" s="137">
        <v>2</v>
      </c>
      <c r="I15" s="13"/>
      <c r="J15" s="45"/>
      <c r="K15" s="48">
        <f>K30</f>
        <v>162</v>
      </c>
      <c r="L15" s="47">
        <v>6</v>
      </c>
      <c r="M15" s="42"/>
      <c r="N15" s="42">
        <v>4</v>
      </c>
      <c r="O15" s="13"/>
      <c r="P15" s="42"/>
      <c r="Q15" s="49">
        <f>Q30</f>
        <v>378</v>
      </c>
      <c r="R15" s="50"/>
    </row>
    <row r="16" spans="2:18" ht="27.75" customHeight="1" thickBot="1">
      <c r="B16" s="113">
        <v>10</v>
      </c>
      <c r="C16" s="379" t="s">
        <v>119</v>
      </c>
      <c r="D16" s="380"/>
      <c r="E16" s="155">
        <v>216</v>
      </c>
      <c r="F16" s="136">
        <v>2</v>
      </c>
      <c r="G16" s="137"/>
      <c r="H16" s="137">
        <v>1</v>
      </c>
      <c r="I16" s="13"/>
      <c r="J16" s="45"/>
      <c r="K16" s="48">
        <f>K35</f>
        <v>108</v>
      </c>
      <c r="L16" s="47">
        <v>1</v>
      </c>
      <c r="M16" s="42"/>
      <c r="N16" s="42">
        <v>2</v>
      </c>
      <c r="O16" s="13"/>
      <c r="P16" s="42"/>
      <c r="Q16" s="49">
        <f>Q35</f>
        <v>108</v>
      </c>
      <c r="R16" s="50"/>
    </row>
    <row r="17" spans="2:18" ht="35.25" customHeight="1" thickBot="1">
      <c r="B17" s="113">
        <v>11</v>
      </c>
      <c r="C17" s="241" t="s">
        <v>21</v>
      </c>
      <c r="D17" s="211" t="s">
        <v>28</v>
      </c>
      <c r="E17" s="155">
        <v>162</v>
      </c>
      <c r="F17" s="136"/>
      <c r="G17" s="137"/>
      <c r="H17" s="137"/>
      <c r="I17" s="13" t="s">
        <v>30</v>
      </c>
      <c r="J17" s="45">
        <v>1</v>
      </c>
      <c r="K17" s="48">
        <v>162</v>
      </c>
      <c r="L17" s="47"/>
      <c r="M17" s="42"/>
      <c r="N17" s="42"/>
      <c r="O17" s="13"/>
      <c r="P17" s="42"/>
      <c r="Q17" s="49"/>
      <c r="R17" s="50"/>
    </row>
    <row r="18" spans="2:18" ht="36.75" customHeight="1">
      <c r="B18" s="113">
        <v>12</v>
      </c>
      <c r="C18" s="241" t="s">
        <v>25</v>
      </c>
      <c r="D18" s="211" t="s">
        <v>28</v>
      </c>
      <c r="E18" s="155">
        <v>108</v>
      </c>
      <c r="F18" s="136"/>
      <c r="G18" s="137"/>
      <c r="H18" s="137"/>
      <c r="I18" s="13" t="s">
        <v>30</v>
      </c>
      <c r="J18" s="45">
        <v>1</v>
      </c>
      <c r="K18" s="48">
        <v>108</v>
      </c>
      <c r="L18" s="47"/>
      <c r="M18" s="42"/>
      <c r="N18" s="42"/>
      <c r="O18" s="13"/>
      <c r="P18" s="42"/>
      <c r="Q18" s="49"/>
      <c r="R18" s="50"/>
    </row>
    <row r="19" spans="2:18" ht="57" customHeight="1" thickBot="1">
      <c r="B19" s="114">
        <v>13</v>
      </c>
      <c r="C19" s="377" t="s">
        <v>179</v>
      </c>
      <c r="D19" s="378"/>
      <c r="E19" s="156">
        <v>324</v>
      </c>
      <c r="F19" s="151"/>
      <c r="G19" s="152"/>
      <c r="H19" s="152"/>
      <c r="I19" s="14"/>
      <c r="J19" s="52"/>
      <c r="K19" s="53"/>
      <c r="L19" s="51"/>
      <c r="M19" s="52"/>
      <c r="N19" s="52"/>
      <c r="O19" s="14" t="s">
        <v>50</v>
      </c>
      <c r="P19" s="52"/>
      <c r="Q19" s="53">
        <v>324</v>
      </c>
      <c r="R19" s="56"/>
    </row>
    <row r="20" spans="2:18" ht="24" customHeight="1">
      <c r="B20" s="115"/>
      <c r="C20" s="58"/>
      <c r="D20" s="58" t="s">
        <v>10</v>
      </c>
      <c r="E20" s="157">
        <f>SUM(E7:E19)</f>
        <v>2160</v>
      </c>
      <c r="F20" s="165"/>
      <c r="G20" s="246">
        <f>SUM(F7:H19)</f>
        <v>22.5</v>
      </c>
      <c r="H20" s="167" t="s">
        <v>49</v>
      </c>
      <c r="I20" s="224">
        <f>COUNTIF(I7:I19,"е")+I30+I35</f>
        <v>4</v>
      </c>
      <c r="J20" s="224">
        <f>SUM(J7:J19)+J30+J35</f>
        <v>15</v>
      </c>
      <c r="K20" s="224">
        <f>SUM(K7:K19)</f>
        <v>1026</v>
      </c>
      <c r="L20" s="57"/>
      <c r="M20" s="224">
        <f>SUM(L7:N19)</f>
        <v>24</v>
      </c>
      <c r="N20" s="62" t="s">
        <v>49</v>
      </c>
      <c r="O20" s="224">
        <f>COUNTIF(O7:O19,"е")+O30+O35</f>
        <v>2</v>
      </c>
      <c r="P20" s="224">
        <f>SUM(P7:P19)+P30+P35</f>
        <v>10</v>
      </c>
      <c r="Q20" s="224">
        <f>SUM(Q7:Q19)</f>
        <v>1134</v>
      </c>
      <c r="R20" s="57">
        <f>-E20+K20+Q20</f>
        <v>0</v>
      </c>
    </row>
    <row r="21" spans="2:18" ht="18.75">
      <c r="B21" s="116"/>
      <c r="C21" s="16" t="s">
        <v>53</v>
      </c>
      <c r="D21" s="29">
        <f>I20+O20</f>
        <v>6</v>
      </c>
      <c r="E21" s="115"/>
      <c r="F21" s="165"/>
      <c r="G21" s="165"/>
      <c r="H21" s="167" t="s">
        <v>11</v>
      </c>
      <c r="I21" s="224">
        <f>COUNTIF(I7:I19,"з")+COUNTIF(I17:I18,"дз")+I31+I36</f>
        <v>5</v>
      </c>
      <c r="J21" s="224"/>
      <c r="K21" s="224"/>
      <c r="L21" s="57"/>
      <c r="M21" s="7"/>
      <c r="N21" s="61" t="s">
        <v>11</v>
      </c>
      <c r="O21" s="224">
        <f>COUNTIF(O7:O19,"з")+O31+O36</f>
        <v>5</v>
      </c>
      <c r="P21" s="224"/>
      <c r="Q21" s="224"/>
      <c r="R21" s="57"/>
    </row>
    <row r="22" spans="2:18" ht="18.75">
      <c r="B22" s="308" t="s">
        <v>54</v>
      </c>
      <c r="C22" s="309"/>
      <c r="D22" s="29">
        <f>I21+O21</f>
        <v>10</v>
      </c>
      <c r="E22" s="115"/>
      <c r="F22" s="115"/>
      <c r="G22" s="115"/>
      <c r="H22" s="168"/>
      <c r="I22" s="64"/>
      <c r="J22" s="64"/>
      <c r="K22" s="64"/>
      <c r="L22" s="57"/>
      <c r="M22" s="57"/>
      <c r="N22" s="57"/>
      <c r="O22" s="57"/>
      <c r="P22" s="57"/>
      <c r="Q22" s="57"/>
      <c r="R22" s="57"/>
    </row>
    <row r="23" spans="2:18" ht="15.75" customHeight="1">
      <c r="B23" s="308" t="s">
        <v>52</v>
      </c>
      <c r="C23" s="309"/>
      <c r="D23" s="117">
        <f>J20+P20</f>
        <v>25</v>
      </c>
      <c r="E23" s="158"/>
      <c r="F23" s="158"/>
      <c r="G23" s="158"/>
      <c r="H23" s="158"/>
      <c r="I23" s="65"/>
      <c r="J23" s="65"/>
      <c r="K23" s="65"/>
      <c r="L23" s="57"/>
      <c r="M23" s="57"/>
      <c r="N23" s="57"/>
      <c r="O23" s="57"/>
      <c r="P23" s="57"/>
      <c r="Q23" s="57"/>
      <c r="R23" s="57"/>
    </row>
    <row r="24" spans="2:18" ht="3.75" customHeight="1">
      <c r="B24" s="67"/>
      <c r="C24" s="67"/>
      <c r="D24" s="159"/>
      <c r="E24" s="158"/>
      <c r="F24" s="158"/>
      <c r="G24" s="158"/>
      <c r="H24" s="158"/>
      <c r="I24" s="65"/>
      <c r="J24" s="65"/>
      <c r="K24" s="65"/>
      <c r="L24" s="57"/>
      <c r="M24" s="57"/>
      <c r="N24" s="57"/>
      <c r="O24" s="57"/>
      <c r="P24" s="57"/>
      <c r="Q24" s="57"/>
      <c r="R24" s="57"/>
    </row>
    <row r="25" spans="2:18" ht="33" customHeight="1" thickBot="1">
      <c r="B25" s="67" t="s">
        <v>36</v>
      </c>
      <c r="C25" s="160" t="s">
        <v>126</v>
      </c>
      <c r="D25" s="159"/>
      <c r="E25" s="158"/>
      <c r="F25" s="158"/>
      <c r="G25" s="158"/>
      <c r="H25" s="158"/>
      <c r="I25" s="65"/>
      <c r="J25" s="65"/>
      <c r="K25" s="65"/>
      <c r="L25" s="57"/>
      <c r="M25" s="57"/>
      <c r="N25" s="57"/>
      <c r="O25" s="57"/>
      <c r="P25" s="57"/>
      <c r="Q25" s="57"/>
      <c r="R25" s="57"/>
    </row>
    <row r="26" spans="2:18" ht="34.5" customHeight="1">
      <c r="B26" s="110">
        <v>1</v>
      </c>
      <c r="C26" s="271" t="s">
        <v>88</v>
      </c>
      <c r="D26" s="212" t="s">
        <v>28</v>
      </c>
      <c r="E26" s="161">
        <v>252</v>
      </c>
      <c r="F26" s="126"/>
      <c r="G26" s="127"/>
      <c r="H26" s="127"/>
      <c r="I26" s="69"/>
      <c r="J26" s="38"/>
      <c r="K26" s="40"/>
      <c r="L26" s="37">
        <v>3</v>
      </c>
      <c r="M26" s="38"/>
      <c r="N26" s="38">
        <v>4</v>
      </c>
      <c r="O26" s="69" t="s">
        <v>47</v>
      </c>
      <c r="P26" s="38">
        <v>2</v>
      </c>
      <c r="Q26" s="40">
        <v>252</v>
      </c>
      <c r="R26" s="46" t="s">
        <v>83</v>
      </c>
    </row>
    <row r="27" spans="2:18" ht="36.75" customHeight="1" thickBot="1">
      <c r="B27" s="111">
        <v>2</v>
      </c>
      <c r="C27" s="269" t="s">
        <v>89</v>
      </c>
      <c r="D27" s="210" t="s">
        <v>28</v>
      </c>
      <c r="E27" s="162">
        <v>18</v>
      </c>
      <c r="F27" s="169"/>
      <c r="G27" s="170"/>
      <c r="H27" s="170"/>
      <c r="I27" s="71"/>
      <c r="J27" s="71"/>
      <c r="K27" s="72"/>
      <c r="L27" s="70"/>
      <c r="M27" s="71"/>
      <c r="N27" s="71"/>
      <c r="O27" s="112" t="s">
        <v>30</v>
      </c>
      <c r="P27" s="71">
        <v>1</v>
      </c>
      <c r="Q27" s="72">
        <v>18</v>
      </c>
      <c r="R27" s="50" t="s">
        <v>83</v>
      </c>
    </row>
    <row r="28" spans="2:18" ht="36.75" customHeight="1" thickBot="1">
      <c r="B28" s="111">
        <v>3</v>
      </c>
      <c r="C28" s="270" t="s">
        <v>103</v>
      </c>
      <c r="D28" s="210" t="s">
        <v>28</v>
      </c>
      <c r="E28" s="162">
        <v>162</v>
      </c>
      <c r="F28" s="169">
        <v>2</v>
      </c>
      <c r="G28" s="170"/>
      <c r="H28" s="170">
        <v>2</v>
      </c>
      <c r="I28" s="112" t="s">
        <v>47</v>
      </c>
      <c r="J28" s="71">
        <v>2</v>
      </c>
      <c r="K28" s="72">
        <v>162</v>
      </c>
      <c r="L28" s="70"/>
      <c r="M28" s="71"/>
      <c r="N28" s="71"/>
      <c r="O28" s="13"/>
      <c r="P28" s="71"/>
      <c r="Q28" s="72"/>
      <c r="R28" s="50" t="s">
        <v>83</v>
      </c>
    </row>
    <row r="29" spans="2:18" ht="36.75" customHeight="1" thickBot="1">
      <c r="B29" s="111">
        <v>4</v>
      </c>
      <c r="C29" s="205" t="s">
        <v>39</v>
      </c>
      <c r="D29" s="213" t="s">
        <v>28</v>
      </c>
      <c r="E29" s="162">
        <v>108</v>
      </c>
      <c r="F29" s="169"/>
      <c r="G29" s="170"/>
      <c r="H29" s="170"/>
      <c r="I29" s="71"/>
      <c r="J29" s="71"/>
      <c r="K29" s="72"/>
      <c r="L29" s="70">
        <v>3</v>
      </c>
      <c r="M29" s="71"/>
      <c r="N29" s="71"/>
      <c r="O29" s="13" t="s">
        <v>29</v>
      </c>
      <c r="P29" s="71">
        <v>1</v>
      </c>
      <c r="Q29" s="72">
        <v>108</v>
      </c>
      <c r="R29" s="56"/>
    </row>
    <row r="30" spans="2:18" ht="29.25" customHeight="1">
      <c r="B30" s="67"/>
      <c r="C30" s="67"/>
      <c r="D30" s="159"/>
      <c r="E30" s="158">
        <f>SUM(E26:E29)</f>
        <v>540</v>
      </c>
      <c r="F30" s="158"/>
      <c r="G30" s="227">
        <f>SUM(F26:H29)</f>
        <v>4</v>
      </c>
      <c r="H30" s="167" t="s">
        <v>49</v>
      </c>
      <c r="I30" s="224">
        <f>COUNTIF(I26:I29,"е")</f>
        <v>1</v>
      </c>
      <c r="J30" s="224">
        <f>SUM(J26:J29)</f>
        <v>2</v>
      </c>
      <c r="K30" s="224">
        <f>SUM(K26:K29)</f>
        <v>162</v>
      </c>
      <c r="L30" s="65"/>
      <c r="M30" s="227">
        <f>SUM(L26:N29)</f>
        <v>10</v>
      </c>
      <c r="N30" s="167" t="s">
        <v>49</v>
      </c>
      <c r="O30" s="224">
        <f>COUNTIF(O26:O29,"е")</f>
        <v>1</v>
      </c>
      <c r="P30" s="224">
        <f>SUM(P26:P29)</f>
        <v>4</v>
      </c>
      <c r="Q30" s="224">
        <f>SUM(Q26:Q29)</f>
        <v>378</v>
      </c>
      <c r="R30" s="57"/>
    </row>
    <row r="31" spans="2:18" ht="29.25" customHeight="1">
      <c r="B31" s="67"/>
      <c r="C31" s="67"/>
      <c r="D31" s="159"/>
      <c r="E31" s="158"/>
      <c r="F31" s="158"/>
      <c r="G31" s="227"/>
      <c r="H31" s="167" t="s">
        <v>11</v>
      </c>
      <c r="I31" s="224">
        <f>COUNTIF(I26:I29,"з")</f>
        <v>0</v>
      </c>
      <c r="J31" s="65"/>
      <c r="K31" s="65"/>
      <c r="L31" s="65"/>
      <c r="M31" s="65"/>
      <c r="N31" s="167" t="s">
        <v>11</v>
      </c>
      <c r="O31" s="224">
        <f>COUNTIF(O26:O29,"з")+COUNTIF(O27,"дз")</f>
        <v>2</v>
      </c>
      <c r="P31" s="66"/>
      <c r="Q31" s="66"/>
      <c r="R31" s="57"/>
    </row>
    <row r="32" spans="2:18" ht="24.75" customHeight="1" thickBot="1">
      <c r="B32" s="160" t="s">
        <v>118</v>
      </c>
      <c r="C32" s="160"/>
      <c r="D32" s="160"/>
      <c r="E32" s="160"/>
      <c r="F32" s="158"/>
      <c r="G32" s="158"/>
      <c r="H32" s="158"/>
      <c r="I32" s="65"/>
      <c r="J32" s="65"/>
      <c r="K32" s="65"/>
      <c r="L32" s="57"/>
      <c r="M32" s="57"/>
      <c r="N32" s="57"/>
      <c r="O32" s="57"/>
      <c r="P32" s="57"/>
      <c r="Q32" s="57"/>
      <c r="R32" s="57"/>
    </row>
    <row r="33" spans="2:18" ht="36.75" customHeight="1" thickBot="1">
      <c r="B33" s="174">
        <v>1</v>
      </c>
      <c r="C33" s="268" t="s">
        <v>90</v>
      </c>
      <c r="D33" s="212" t="s">
        <v>28</v>
      </c>
      <c r="E33" s="175">
        <v>108</v>
      </c>
      <c r="F33" s="176">
        <v>2</v>
      </c>
      <c r="G33" s="177"/>
      <c r="H33" s="177">
        <v>1</v>
      </c>
      <c r="I33" s="181" t="s">
        <v>29</v>
      </c>
      <c r="J33" s="178">
        <v>2</v>
      </c>
      <c r="K33" s="179">
        <v>108</v>
      </c>
      <c r="L33" s="180"/>
      <c r="M33" s="178"/>
      <c r="N33" s="178"/>
      <c r="O33" s="11"/>
      <c r="P33" s="178"/>
      <c r="Q33" s="179"/>
      <c r="R33" s="46"/>
    </row>
    <row r="34" spans="2:18" ht="36.75" customHeight="1" thickBot="1">
      <c r="B34" s="111">
        <v>2</v>
      </c>
      <c r="C34" s="272" t="s">
        <v>87</v>
      </c>
      <c r="D34" s="214" t="s">
        <v>28</v>
      </c>
      <c r="E34" s="162">
        <v>108</v>
      </c>
      <c r="F34" s="169"/>
      <c r="G34" s="170"/>
      <c r="H34" s="170"/>
      <c r="I34" s="71"/>
      <c r="J34" s="71"/>
      <c r="K34" s="72"/>
      <c r="L34" s="70">
        <v>1</v>
      </c>
      <c r="M34" s="71">
        <v>2</v>
      </c>
      <c r="N34" s="71"/>
      <c r="O34" s="112" t="s">
        <v>29</v>
      </c>
      <c r="P34" s="71">
        <v>2</v>
      </c>
      <c r="Q34" s="72">
        <v>108</v>
      </c>
      <c r="R34" s="56"/>
    </row>
    <row r="35" spans="2:18" ht="29.25" customHeight="1">
      <c r="B35" s="67"/>
      <c r="C35" s="67"/>
      <c r="D35" s="159"/>
      <c r="E35" s="158">
        <f>SUM(E31:E34)</f>
        <v>216</v>
      </c>
      <c r="F35" s="158"/>
      <c r="G35" s="227">
        <f>SUM(F31:H34)</f>
        <v>3</v>
      </c>
      <c r="H35" s="167" t="s">
        <v>49</v>
      </c>
      <c r="I35" s="224">
        <f>COUNTIF(I31:I34,"е")</f>
        <v>0</v>
      </c>
      <c r="J35" s="224">
        <f>SUM(J31:J34)</f>
        <v>2</v>
      </c>
      <c r="K35" s="224">
        <f>SUM(K31:K34)</f>
        <v>108</v>
      </c>
      <c r="L35" s="65"/>
      <c r="M35" s="227">
        <f>SUM(L31:N34)</f>
        <v>3</v>
      </c>
      <c r="N35" s="167" t="s">
        <v>49</v>
      </c>
      <c r="O35" s="224">
        <f>COUNTIF(O31:O34,"е")</f>
        <v>0</v>
      </c>
      <c r="P35" s="224">
        <f>SUM(P31:P34)</f>
        <v>2</v>
      </c>
      <c r="Q35" s="224">
        <f>SUM(Q31:Q34)</f>
        <v>108</v>
      </c>
      <c r="R35" s="57"/>
    </row>
    <row r="36" spans="2:18" ht="29.25" customHeight="1">
      <c r="B36" s="67"/>
      <c r="C36" s="67"/>
      <c r="D36" s="159"/>
      <c r="E36" s="158"/>
      <c r="F36" s="158"/>
      <c r="G36" s="227"/>
      <c r="H36" s="167" t="s">
        <v>11</v>
      </c>
      <c r="I36" s="224">
        <f>COUNTIF(I31:I34,"з")</f>
        <v>1</v>
      </c>
      <c r="J36" s="65"/>
      <c r="K36" s="65"/>
      <c r="L36" s="65"/>
      <c r="M36" s="65"/>
      <c r="N36" s="167" t="s">
        <v>11</v>
      </c>
      <c r="O36" s="224">
        <f>COUNTIF(O31:O34,"з")+COUNTIF(O34:O34,"дз")</f>
        <v>1</v>
      </c>
      <c r="P36" s="66"/>
      <c r="Q36" s="66"/>
      <c r="R36" s="57"/>
    </row>
    <row r="37" spans="2:18" ht="29.25" customHeight="1" hidden="1">
      <c r="B37" s="67"/>
      <c r="C37" s="67"/>
      <c r="D37" s="159"/>
      <c r="E37" s="158"/>
      <c r="F37" s="158"/>
      <c r="G37" s="227"/>
      <c r="H37" s="167"/>
      <c r="I37" s="224"/>
      <c r="J37" s="65"/>
      <c r="K37" s="65"/>
      <c r="L37" s="65"/>
      <c r="M37" s="65"/>
      <c r="N37" s="167"/>
      <c r="O37" s="224"/>
      <c r="P37" s="66"/>
      <c r="Q37" s="66"/>
      <c r="R37" s="57"/>
    </row>
    <row r="38" spans="2:18" ht="29.25" customHeight="1" hidden="1">
      <c r="B38" s="67"/>
      <c r="C38" s="67"/>
      <c r="D38" s="159"/>
      <c r="E38" s="158"/>
      <c r="F38" s="158"/>
      <c r="G38" s="166"/>
      <c r="H38" s="167"/>
      <c r="I38" s="60"/>
      <c r="J38" s="65"/>
      <c r="K38" s="65"/>
      <c r="L38" s="65"/>
      <c r="M38" s="65"/>
      <c r="N38" s="167"/>
      <c r="O38" s="60"/>
      <c r="P38" s="66"/>
      <c r="Q38" s="66"/>
      <c r="R38" s="57"/>
    </row>
    <row r="39" spans="2:13" ht="33.75" customHeight="1">
      <c r="B39" s="163"/>
      <c r="C39" s="163"/>
      <c r="D39" s="164" t="s">
        <v>115</v>
      </c>
      <c r="E39" s="163"/>
      <c r="F39" s="171"/>
      <c r="G39" s="171"/>
      <c r="H39" s="171"/>
      <c r="I39" s="2"/>
      <c r="J39" s="2"/>
      <c r="K39" s="2"/>
      <c r="L39" s="2"/>
      <c r="M39" s="2"/>
    </row>
    <row r="40" spans="2:4" ht="12.75">
      <c r="B40" s="163"/>
      <c r="C40" s="163"/>
      <c r="D40" s="163"/>
    </row>
    <row r="41" spans="2:4" ht="12.75">
      <c r="B41" s="163"/>
      <c r="C41" s="163"/>
      <c r="D41" s="163"/>
    </row>
    <row r="42" spans="2:4" ht="12.75">
      <c r="B42" s="163"/>
      <c r="C42" s="163"/>
      <c r="D42" s="163"/>
    </row>
    <row r="43" spans="2:4" ht="12.75">
      <c r="B43" s="163"/>
      <c r="C43" s="163"/>
      <c r="D43" s="163"/>
    </row>
    <row r="44" spans="2:4" ht="12.75">
      <c r="B44" s="163"/>
      <c r="C44" s="163"/>
      <c r="D44" s="163"/>
    </row>
    <row r="45" spans="2:4" ht="12.75">
      <c r="B45" s="163"/>
      <c r="C45" s="163"/>
      <c r="D45" s="163"/>
    </row>
    <row r="46" spans="2:4" ht="12.75">
      <c r="B46" s="163"/>
      <c r="C46" s="163"/>
      <c r="D46" s="163"/>
    </row>
    <row r="47" spans="2:4" ht="12.75">
      <c r="B47" s="163"/>
      <c r="C47" s="163"/>
      <c r="D47" s="163"/>
    </row>
    <row r="48" spans="2:4" ht="12.75">
      <c r="B48" s="163"/>
      <c r="C48" s="163"/>
      <c r="D48" s="163"/>
    </row>
    <row r="49" spans="2:4" ht="12.75">
      <c r="B49" s="163"/>
      <c r="C49" s="163"/>
      <c r="D49" s="163"/>
    </row>
    <row r="50" spans="2:4" ht="12.75">
      <c r="B50" s="163"/>
      <c r="C50" s="163"/>
      <c r="D50" s="163"/>
    </row>
    <row r="51" spans="2:4" ht="12.75">
      <c r="B51" s="163"/>
      <c r="C51" s="163"/>
      <c r="D51" s="163"/>
    </row>
    <row r="52" spans="2:4" ht="12.75">
      <c r="B52" s="163"/>
      <c r="C52" s="163"/>
      <c r="D52" s="163"/>
    </row>
    <row r="53" spans="2:4" ht="12.75">
      <c r="B53" s="163"/>
      <c r="C53" s="163"/>
      <c r="D53" s="163"/>
    </row>
    <row r="54" spans="2:4" ht="12.75">
      <c r="B54" s="163"/>
      <c r="C54" s="163"/>
      <c r="D54" s="163"/>
    </row>
    <row r="55" spans="2:4" ht="12.75">
      <c r="B55" s="163"/>
      <c r="C55" s="163"/>
      <c r="D55" s="163"/>
    </row>
    <row r="56" spans="2:4" ht="12.75">
      <c r="B56" s="163"/>
      <c r="C56" s="163"/>
      <c r="D56" s="163"/>
    </row>
    <row r="57" spans="2:4" ht="12.75">
      <c r="B57" s="163"/>
      <c r="C57" s="163"/>
      <c r="D57" s="163"/>
    </row>
    <row r="58" spans="2:4" ht="12.75">
      <c r="B58" s="163"/>
      <c r="C58" s="163"/>
      <c r="D58" s="163"/>
    </row>
    <row r="59" spans="2:4" ht="12.75">
      <c r="B59" s="163"/>
      <c r="C59" s="163"/>
      <c r="D59" s="163"/>
    </row>
  </sheetData>
  <mergeCells count="17">
    <mergeCell ref="B1:Q1"/>
    <mergeCell ref="C2:O2"/>
    <mergeCell ref="B4:B6"/>
    <mergeCell ref="C4:C6"/>
    <mergeCell ref="D4:D6"/>
    <mergeCell ref="R4:R6"/>
    <mergeCell ref="F5:H5"/>
    <mergeCell ref="L5:N5"/>
    <mergeCell ref="O5:Q5"/>
    <mergeCell ref="B22:C22"/>
    <mergeCell ref="B23:C23"/>
    <mergeCell ref="I5:K5"/>
    <mergeCell ref="D3:G3"/>
    <mergeCell ref="E4:E6"/>
    <mergeCell ref="C19:D19"/>
    <mergeCell ref="C15:D15"/>
    <mergeCell ref="C16:D16"/>
  </mergeCells>
  <printOptions horizontalCentered="1" verticalCentered="1"/>
  <pageMargins left="0.7874015748031497" right="0.7874015748031497" top="0.48" bottom="0.49" header="0.5118110236220472" footer="0.5118110236220472"/>
  <pageSetup horizontalDpi="300" verticalDpi="300" orientation="landscape" paperSize="9" scale="45" r:id="rId2"/>
  <rowBreaks count="1" manualBreakCount="1">
    <brk id="40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53"/>
  <sheetViews>
    <sheetView view="pageBreakPreview" zoomScale="75" zoomScaleNormal="75" zoomScaleSheetLayoutView="75" workbookViewId="0" topLeftCell="B22">
      <selection activeCell="C7" sqref="C7"/>
    </sheetView>
  </sheetViews>
  <sheetFormatPr defaultColWidth="9.140625" defaultRowHeight="12.75"/>
  <cols>
    <col min="1" max="1" width="1.8515625" style="1" hidden="1" customWidth="1"/>
    <col min="2" max="2" width="4.140625" style="1" customWidth="1"/>
    <col min="3" max="3" width="54.8515625" style="1" customWidth="1"/>
    <col min="4" max="4" width="38.421875" style="1" customWidth="1"/>
    <col min="5" max="5" width="6.421875" style="1" customWidth="1"/>
    <col min="6" max="6" width="5.8515625" style="1" customWidth="1"/>
    <col min="7" max="7" width="5.140625" style="1" customWidth="1"/>
    <col min="8" max="8" width="6.57421875" style="1" customWidth="1"/>
    <col min="9" max="9" width="5.8515625" style="1" customWidth="1"/>
    <col min="10" max="10" width="9.140625" style="1" customWidth="1"/>
    <col min="11" max="11" width="7.7109375" style="1" customWidth="1"/>
    <col min="12" max="12" width="5.7109375" style="1" customWidth="1"/>
    <col min="13" max="13" width="5.421875" style="1" customWidth="1"/>
    <col min="14" max="14" width="6.7109375" style="1" customWidth="1"/>
    <col min="15" max="15" width="6.8515625" style="1" customWidth="1"/>
    <col min="16" max="17" width="9.00390625" style="1" customWidth="1"/>
    <col min="18" max="18" width="31.57421875" style="1" customWidth="1"/>
    <col min="19" max="16384" width="9.140625" style="1" customWidth="1"/>
  </cols>
  <sheetData>
    <row r="1" spans="2:17" ht="18">
      <c r="B1" s="327" t="s">
        <v>201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3:15" ht="15.75">
      <c r="C2" s="354" t="s">
        <v>200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3:11" ht="16.5" thickBot="1">
      <c r="C3" s="5"/>
      <c r="D3" s="368"/>
      <c r="E3" s="353"/>
      <c r="F3" s="353"/>
      <c r="G3" s="353"/>
      <c r="H3" s="6" t="s">
        <v>94</v>
      </c>
      <c r="I3" s="3"/>
      <c r="J3" s="3"/>
      <c r="K3" s="3"/>
    </row>
    <row r="4" spans="2:18" ht="18">
      <c r="B4" s="356" t="s">
        <v>0</v>
      </c>
      <c r="C4" s="359" t="s">
        <v>1</v>
      </c>
      <c r="D4" s="362" t="s">
        <v>2</v>
      </c>
      <c r="E4" s="369" t="s">
        <v>3</v>
      </c>
      <c r="F4" s="105" t="s">
        <v>177</v>
      </c>
      <c r="G4" s="106"/>
      <c r="H4" s="106"/>
      <c r="I4" s="106"/>
      <c r="J4" s="106"/>
      <c r="K4" s="30"/>
      <c r="L4" s="105" t="s">
        <v>178</v>
      </c>
      <c r="M4" s="106"/>
      <c r="N4" s="106"/>
      <c r="O4" s="106"/>
      <c r="P4" s="107"/>
      <c r="Q4" s="196"/>
      <c r="R4" s="384" t="s">
        <v>4</v>
      </c>
    </row>
    <row r="5" spans="2:18" ht="27" customHeight="1">
      <c r="B5" s="357"/>
      <c r="C5" s="360"/>
      <c r="D5" s="363"/>
      <c r="E5" s="370"/>
      <c r="F5" s="319" t="s">
        <v>5</v>
      </c>
      <c r="G5" s="320"/>
      <c r="H5" s="320"/>
      <c r="I5" s="347" t="s">
        <v>44</v>
      </c>
      <c r="J5" s="348"/>
      <c r="K5" s="349"/>
      <c r="L5" s="319" t="s">
        <v>5</v>
      </c>
      <c r="M5" s="320"/>
      <c r="N5" s="320"/>
      <c r="O5" s="347" t="s">
        <v>44</v>
      </c>
      <c r="P5" s="348"/>
      <c r="Q5" s="348"/>
      <c r="R5" s="385"/>
    </row>
    <row r="6" spans="2:18" ht="91.5" customHeight="1" thickBot="1">
      <c r="B6" s="358"/>
      <c r="C6" s="361"/>
      <c r="D6" s="364"/>
      <c r="E6" s="371"/>
      <c r="F6" s="33" t="s">
        <v>6</v>
      </c>
      <c r="G6" s="34" t="s">
        <v>7</v>
      </c>
      <c r="H6" s="34" t="s">
        <v>8</v>
      </c>
      <c r="I6" s="10" t="s">
        <v>45</v>
      </c>
      <c r="J6" s="21" t="s">
        <v>46</v>
      </c>
      <c r="K6" s="22" t="s">
        <v>95</v>
      </c>
      <c r="L6" s="33" t="s">
        <v>6</v>
      </c>
      <c r="M6" s="34" t="s">
        <v>7</v>
      </c>
      <c r="N6" s="34" t="s">
        <v>8</v>
      </c>
      <c r="O6" s="10" t="s">
        <v>45</v>
      </c>
      <c r="P6" s="21" t="s">
        <v>46</v>
      </c>
      <c r="Q6" s="218" t="s">
        <v>95</v>
      </c>
      <c r="R6" s="386"/>
    </row>
    <row r="7" spans="2:18" ht="27.75" customHeight="1">
      <c r="B7" s="113">
        <v>1</v>
      </c>
      <c r="C7" s="268" t="s">
        <v>149</v>
      </c>
      <c r="D7" s="209" t="s">
        <v>31</v>
      </c>
      <c r="E7" s="155">
        <v>36</v>
      </c>
      <c r="F7" s="136">
        <v>0.5</v>
      </c>
      <c r="G7" s="137"/>
      <c r="H7" s="137">
        <v>1</v>
      </c>
      <c r="I7" s="13" t="s">
        <v>29</v>
      </c>
      <c r="J7" s="45">
        <v>1</v>
      </c>
      <c r="K7" s="48">
        <v>36</v>
      </c>
      <c r="L7" s="47"/>
      <c r="M7" s="42"/>
      <c r="N7" s="42"/>
      <c r="O7" s="13"/>
      <c r="P7" s="42"/>
      <c r="Q7" s="49"/>
      <c r="R7" s="50" t="s">
        <v>127</v>
      </c>
    </row>
    <row r="8" spans="2:18" ht="27.75" customHeight="1">
      <c r="B8" s="113">
        <v>2</v>
      </c>
      <c r="C8" s="269" t="s">
        <v>22</v>
      </c>
      <c r="D8" s="209" t="s">
        <v>23</v>
      </c>
      <c r="E8" s="155">
        <v>36</v>
      </c>
      <c r="F8" s="136">
        <v>1</v>
      </c>
      <c r="G8" s="137"/>
      <c r="H8" s="137"/>
      <c r="I8" s="13" t="s">
        <v>29</v>
      </c>
      <c r="J8" s="45">
        <v>1</v>
      </c>
      <c r="K8" s="48">
        <v>36</v>
      </c>
      <c r="L8" s="47"/>
      <c r="M8" s="42"/>
      <c r="N8" s="42"/>
      <c r="O8" s="13"/>
      <c r="P8" s="42"/>
      <c r="Q8" s="49"/>
      <c r="R8" s="50" t="s">
        <v>127</v>
      </c>
    </row>
    <row r="9" spans="2:18" ht="34.5" customHeight="1" thickBot="1">
      <c r="B9" s="113">
        <v>3</v>
      </c>
      <c r="C9" s="270" t="s">
        <v>57</v>
      </c>
      <c r="D9" s="210" t="s">
        <v>106</v>
      </c>
      <c r="E9" s="155">
        <v>36</v>
      </c>
      <c r="F9" s="136"/>
      <c r="G9" s="137"/>
      <c r="H9" s="137"/>
      <c r="I9" s="13"/>
      <c r="J9" s="45"/>
      <c r="K9" s="48"/>
      <c r="L9" s="47">
        <v>2</v>
      </c>
      <c r="M9" s="42"/>
      <c r="N9" s="42"/>
      <c r="O9" s="13" t="s">
        <v>29</v>
      </c>
      <c r="P9" s="42">
        <v>1</v>
      </c>
      <c r="Q9" s="49">
        <v>36</v>
      </c>
      <c r="R9" s="173" t="s">
        <v>128</v>
      </c>
    </row>
    <row r="10" spans="2:18" ht="36" customHeight="1">
      <c r="B10" s="161">
        <v>4</v>
      </c>
      <c r="C10" s="273" t="s">
        <v>41</v>
      </c>
      <c r="D10" s="216" t="s">
        <v>15</v>
      </c>
      <c r="E10" s="154">
        <v>108</v>
      </c>
      <c r="F10" s="126">
        <v>2</v>
      </c>
      <c r="G10" s="127"/>
      <c r="H10" s="127">
        <v>1</v>
      </c>
      <c r="I10" s="11" t="s">
        <v>29</v>
      </c>
      <c r="J10" s="39">
        <v>2</v>
      </c>
      <c r="K10" s="40">
        <v>108</v>
      </c>
      <c r="L10" s="37"/>
      <c r="M10" s="38"/>
      <c r="N10" s="38"/>
      <c r="O10" s="11"/>
      <c r="P10" s="38"/>
      <c r="Q10" s="44"/>
      <c r="R10" s="215" t="s">
        <v>129</v>
      </c>
    </row>
    <row r="11" spans="2:18" ht="31.5" customHeight="1">
      <c r="B11" s="113">
        <v>5</v>
      </c>
      <c r="C11" s="269" t="s">
        <v>24</v>
      </c>
      <c r="D11" s="209" t="s">
        <v>84</v>
      </c>
      <c r="E11" s="155">
        <v>36</v>
      </c>
      <c r="F11" s="136">
        <v>1</v>
      </c>
      <c r="G11" s="137"/>
      <c r="H11" s="137"/>
      <c r="I11" s="13" t="s">
        <v>47</v>
      </c>
      <c r="J11" s="45">
        <v>2</v>
      </c>
      <c r="K11" s="48">
        <v>36</v>
      </c>
      <c r="L11" s="47"/>
      <c r="M11" s="42"/>
      <c r="N11" s="42"/>
      <c r="O11" s="13"/>
      <c r="P11" s="42"/>
      <c r="Q11" s="49"/>
      <c r="R11" s="50" t="s">
        <v>127</v>
      </c>
    </row>
    <row r="12" spans="2:18" ht="38.25" customHeight="1">
      <c r="B12" s="113">
        <v>6</v>
      </c>
      <c r="C12" s="274" t="s">
        <v>27</v>
      </c>
      <c r="D12" s="210" t="s">
        <v>105</v>
      </c>
      <c r="E12" s="155">
        <v>108</v>
      </c>
      <c r="F12" s="136"/>
      <c r="G12" s="137"/>
      <c r="H12" s="137"/>
      <c r="I12" s="13"/>
      <c r="J12" s="45"/>
      <c r="K12" s="48"/>
      <c r="L12" s="47">
        <v>3</v>
      </c>
      <c r="M12" s="42"/>
      <c r="N12" s="42"/>
      <c r="O12" s="13" t="s">
        <v>29</v>
      </c>
      <c r="P12" s="42">
        <v>1</v>
      </c>
      <c r="Q12" s="49">
        <v>108</v>
      </c>
      <c r="R12" s="173" t="s">
        <v>129</v>
      </c>
    </row>
    <row r="13" spans="2:18" ht="38.25" customHeight="1">
      <c r="B13" s="113">
        <v>7</v>
      </c>
      <c r="C13" s="274" t="s">
        <v>26</v>
      </c>
      <c r="D13" s="210" t="s">
        <v>105</v>
      </c>
      <c r="E13" s="155">
        <v>108</v>
      </c>
      <c r="F13" s="136">
        <v>2</v>
      </c>
      <c r="G13" s="137"/>
      <c r="H13" s="137">
        <v>1</v>
      </c>
      <c r="I13" s="13" t="s">
        <v>29</v>
      </c>
      <c r="J13" s="45">
        <v>2</v>
      </c>
      <c r="K13" s="48">
        <v>108</v>
      </c>
      <c r="L13" s="47"/>
      <c r="M13" s="42"/>
      <c r="N13" s="42"/>
      <c r="O13" s="13"/>
      <c r="P13" s="42"/>
      <c r="Q13" s="49"/>
      <c r="R13" s="173" t="s">
        <v>129</v>
      </c>
    </row>
    <row r="14" spans="2:18" ht="38.25" customHeight="1">
      <c r="B14" s="113">
        <v>8</v>
      </c>
      <c r="C14" s="274" t="s">
        <v>32</v>
      </c>
      <c r="D14" s="210" t="s">
        <v>105</v>
      </c>
      <c r="E14" s="155">
        <v>108</v>
      </c>
      <c r="F14" s="136">
        <v>3</v>
      </c>
      <c r="G14" s="137"/>
      <c r="H14" s="137"/>
      <c r="I14" s="13" t="s">
        <v>29</v>
      </c>
      <c r="J14" s="45">
        <v>1</v>
      </c>
      <c r="K14" s="48">
        <v>108</v>
      </c>
      <c r="L14" s="47"/>
      <c r="M14" s="42"/>
      <c r="N14" s="42"/>
      <c r="O14" s="13"/>
      <c r="P14" s="42"/>
      <c r="Q14" s="49"/>
      <c r="R14" s="173" t="s">
        <v>129</v>
      </c>
    </row>
    <row r="15" spans="2:18" ht="36.75" customHeight="1">
      <c r="B15" s="113">
        <v>9</v>
      </c>
      <c r="C15" s="274" t="s">
        <v>104</v>
      </c>
      <c r="D15" s="210" t="s">
        <v>20</v>
      </c>
      <c r="E15" s="155">
        <v>18</v>
      </c>
      <c r="F15" s="136">
        <v>1</v>
      </c>
      <c r="G15" s="137"/>
      <c r="H15" s="137"/>
      <c r="I15" s="13" t="s">
        <v>29</v>
      </c>
      <c r="J15" s="45">
        <v>1</v>
      </c>
      <c r="K15" s="48">
        <v>18</v>
      </c>
      <c r="L15" s="47"/>
      <c r="M15" s="42"/>
      <c r="N15" s="42"/>
      <c r="O15" s="13"/>
      <c r="P15" s="42"/>
      <c r="Q15" s="49"/>
      <c r="R15" s="173" t="s">
        <v>129</v>
      </c>
    </row>
    <row r="16" spans="2:18" ht="36.75" customHeight="1">
      <c r="B16" s="113">
        <v>10</v>
      </c>
      <c r="C16" s="270" t="s">
        <v>150</v>
      </c>
      <c r="D16" s="210" t="s">
        <v>28</v>
      </c>
      <c r="E16" s="155">
        <v>36</v>
      </c>
      <c r="F16" s="136">
        <v>1</v>
      </c>
      <c r="G16" s="137"/>
      <c r="H16" s="137"/>
      <c r="I16" s="13" t="s">
        <v>29</v>
      </c>
      <c r="J16" s="45">
        <v>1</v>
      </c>
      <c r="K16" s="48">
        <v>36</v>
      </c>
      <c r="L16" s="47"/>
      <c r="M16" s="42"/>
      <c r="N16" s="42"/>
      <c r="O16" s="13"/>
      <c r="P16" s="42"/>
      <c r="Q16" s="49"/>
      <c r="R16" s="50"/>
    </row>
    <row r="17" spans="2:18" ht="36.75" customHeight="1">
      <c r="B17" s="113">
        <v>11</v>
      </c>
      <c r="C17" s="270" t="s">
        <v>116</v>
      </c>
      <c r="D17" s="210" t="s">
        <v>28</v>
      </c>
      <c r="E17" s="155">
        <v>180</v>
      </c>
      <c r="F17" s="136"/>
      <c r="G17" s="137"/>
      <c r="H17" s="137"/>
      <c r="I17" s="13"/>
      <c r="J17" s="45"/>
      <c r="K17" s="48"/>
      <c r="L17" s="47">
        <v>4</v>
      </c>
      <c r="M17" s="42"/>
      <c r="N17" s="42">
        <v>2</v>
      </c>
      <c r="O17" s="13" t="s">
        <v>47</v>
      </c>
      <c r="P17" s="42">
        <v>2</v>
      </c>
      <c r="Q17" s="49">
        <v>180</v>
      </c>
      <c r="R17" s="50" t="s">
        <v>127</v>
      </c>
    </row>
    <row r="18" spans="2:18" ht="27.75" customHeight="1">
      <c r="B18" s="113">
        <v>12</v>
      </c>
      <c r="C18" s="379" t="s">
        <v>117</v>
      </c>
      <c r="D18" s="380"/>
      <c r="E18" s="155">
        <f>E33</f>
        <v>540</v>
      </c>
      <c r="F18" s="136">
        <v>2</v>
      </c>
      <c r="G18" s="137"/>
      <c r="H18" s="137">
        <v>2</v>
      </c>
      <c r="I18" s="13"/>
      <c r="J18" s="45"/>
      <c r="K18" s="48">
        <f>K33</f>
        <v>162</v>
      </c>
      <c r="L18" s="47">
        <v>6</v>
      </c>
      <c r="M18" s="42"/>
      <c r="N18" s="42">
        <v>4</v>
      </c>
      <c r="O18" s="13"/>
      <c r="P18" s="42"/>
      <c r="Q18" s="49">
        <f>Q33</f>
        <v>378</v>
      </c>
      <c r="R18" s="50"/>
    </row>
    <row r="19" spans="2:18" ht="27.75" customHeight="1" thickBot="1">
      <c r="B19" s="113">
        <v>13</v>
      </c>
      <c r="C19" s="379" t="s">
        <v>119</v>
      </c>
      <c r="D19" s="380"/>
      <c r="E19" s="155">
        <v>216</v>
      </c>
      <c r="F19" s="136"/>
      <c r="G19" s="137"/>
      <c r="H19" s="137">
        <v>3</v>
      </c>
      <c r="I19" s="13"/>
      <c r="J19" s="45"/>
      <c r="K19" s="48">
        <f>K38</f>
        <v>108</v>
      </c>
      <c r="L19" s="47">
        <v>2</v>
      </c>
      <c r="M19" s="42"/>
      <c r="N19" s="42">
        <v>1</v>
      </c>
      <c r="O19" s="13"/>
      <c r="P19" s="42"/>
      <c r="Q19" s="49">
        <f>Q38</f>
        <v>108</v>
      </c>
      <c r="R19" s="50"/>
    </row>
    <row r="20" spans="2:18" ht="28.5" customHeight="1" thickBot="1">
      <c r="B20" s="113">
        <v>14</v>
      </c>
      <c r="C20" s="241" t="s">
        <v>34</v>
      </c>
      <c r="D20" s="211" t="s">
        <v>28</v>
      </c>
      <c r="E20" s="155">
        <v>162</v>
      </c>
      <c r="F20" s="136"/>
      <c r="G20" s="137"/>
      <c r="H20" s="137"/>
      <c r="I20" s="13" t="s">
        <v>30</v>
      </c>
      <c r="J20" s="45">
        <v>1</v>
      </c>
      <c r="K20" s="48">
        <v>162</v>
      </c>
      <c r="L20" s="47"/>
      <c r="M20" s="42"/>
      <c r="N20" s="42"/>
      <c r="O20" s="13"/>
      <c r="P20" s="42"/>
      <c r="Q20" s="49"/>
      <c r="R20" s="50"/>
    </row>
    <row r="21" spans="2:18" ht="30" customHeight="1">
      <c r="B21" s="113">
        <v>15</v>
      </c>
      <c r="C21" s="241" t="s">
        <v>35</v>
      </c>
      <c r="D21" s="211" t="s">
        <v>28</v>
      </c>
      <c r="E21" s="155">
        <v>108</v>
      </c>
      <c r="F21" s="136"/>
      <c r="G21" s="137"/>
      <c r="H21" s="137"/>
      <c r="I21" s="13" t="s">
        <v>30</v>
      </c>
      <c r="J21" s="45">
        <v>1</v>
      </c>
      <c r="K21" s="48">
        <v>108</v>
      </c>
      <c r="L21" s="47"/>
      <c r="M21" s="42"/>
      <c r="N21" s="42"/>
      <c r="O21" s="13"/>
      <c r="P21" s="42"/>
      <c r="Q21" s="49"/>
      <c r="R21" s="50"/>
    </row>
    <row r="22" spans="2:18" ht="57" customHeight="1" thickBot="1">
      <c r="B22" s="114">
        <v>16</v>
      </c>
      <c r="C22" s="377" t="s">
        <v>180</v>
      </c>
      <c r="D22" s="378"/>
      <c r="E22" s="156">
        <v>324</v>
      </c>
      <c r="F22" s="151"/>
      <c r="G22" s="152"/>
      <c r="H22" s="152"/>
      <c r="I22" s="14"/>
      <c r="J22" s="52"/>
      <c r="K22" s="53"/>
      <c r="L22" s="51"/>
      <c r="M22" s="52"/>
      <c r="N22" s="52"/>
      <c r="O22" s="14"/>
      <c r="P22" s="52"/>
      <c r="Q22" s="53">
        <v>324</v>
      </c>
      <c r="R22" s="56"/>
    </row>
    <row r="23" spans="2:18" ht="21" customHeight="1">
      <c r="B23" s="115"/>
      <c r="C23" s="58"/>
      <c r="D23" s="58" t="s">
        <v>10</v>
      </c>
      <c r="E23" s="157">
        <f>SUM(E7:E22)</f>
        <v>2160</v>
      </c>
      <c r="F23" s="165"/>
      <c r="G23" s="246">
        <f>SUM(F7:H22)</f>
        <v>21.5</v>
      </c>
      <c r="H23" s="167" t="s">
        <v>49</v>
      </c>
      <c r="I23" s="224">
        <f>COUNTIF(I7:I22,"е")+I33</f>
        <v>2</v>
      </c>
      <c r="J23" s="224">
        <f>SUM(J7:J22)+J33+J38</f>
        <v>16</v>
      </c>
      <c r="K23" s="224">
        <f>SUM(K7:K22)</f>
        <v>1026</v>
      </c>
      <c r="L23" s="57"/>
      <c r="M23" s="224">
        <f>SUM(L7:N22)</f>
        <v>24</v>
      </c>
      <c r="N23" s="62" t="s">
        <v>49</v>
      </c>
      <c r="O23" s="224">
        <f>COUNTIF(O7:O22,"е")+O33+O38</f>
        <v>2</v>
      </c>
      <c r="P23" s="224">
        <f>SUM(P7:P22)+P33+P38</f>
        <v>10</v>
      </c>
      <c r="Q23" s="224">
        <f>SUM(Q7:Q22)</f>
        <v>1134</v>
      </c>
      <c r="R23" s="57">
        <f>-E23+K23+Q23</f>
        <v>0</v>
      </c>
    </row>
    <row r="24" spans="2:18" ht="18.75">
      <c r="B24" s="116"/>
      <c r="C24" s="16" t="s">
        <v>53</v>
      </c>
      <c r="D24" s="29">
        <f>I23+O23</f>
        <v>4</v>
      </c>
      <c r="E24" s="115"/>
      <c r="F24" s="165"/>
      <c r="G24" s="165"/>
      <c r="H24" s="167" t="s">
        <v>11</v>
      </c>
      <c r="I24" s="224">
        <f>COUNTIF(I7:I22,"з")+COUNTIF(I20:I21,"дз")+I34+I39</f>
        <v>10</v>
      </c>
      <c r="J24" s="224"/>
      <c r="K24" s="224"/>
      <c r="L24" s="57"/>
      <c r="M24" s="7"/>
      <c r="N24" s="61" t="s">
        <v>11</v>
      </c>
      <c r="O24" s="224">
        <f>COUNTIF(O7:O22,"з")+O34+O39</f>
        <v>5</v>
      </c>
      <c r="P24" s="224"/>
      <c r="Q24" s="224"/>
      <c r="R24" s="57"/>
    </row>
    <row r="25" spans="2:18" ht="18.75">
      <c r="B25" s="308" t="s">
        <v>54</v>
      </c>
      <c r="C25" s="309"/>
      <c r="D25" s="29">
        <f>I24+O24</f>
        <v>15</v>
      </c>
      <c r="E25" s="115"/>
      <c r="F25" s="115"/>
      <c r="G25" s="115"/>
      <c r="H25" s="168"/>
      <c r="I25" s="64"/>
      <c r="J25" s="64"/>
      <c r="K25" s="64"/>
      <c r="L25" s="57"/>
      <c r="M25" s="57"/>
      <c r="N25" s="57"/>
      <c r="O25" s="57"/>
      <c r="P25" s="57"/>
      <c r="Q25" s="57"/>
      <c r="R25" s="57"/>
    </row>
    <row r="26" spans="2:18" ht="15.75" customHeight="1">
      <c r="B26" s="308" t="s">
        <v>52</v>
      </c>
      <c r="C26" s="309"/>
      <c r="D26" s="117">
        <f>J23+P23</f>
        <v>26</v>
      </c>
      <c r="E26" s="158"/>
      <c r="F26" s="158"/>
      <c r="G26" s="158"/>
      <c r="H26" s="158"/>
      <c r="I26" s="65"/>
      <c r="J26" s="65"/>
      <c r="K26" s="65"/>
      <c r="L26" s="57"/>
      <c r="M26" s="57"/>
      <c r="N26" s="57"/>
      <c r="O26" s="57"/>
      <c r="P26" s="57"/>
      <c r="Q26" s="57"/>
      <c r="R26" s="57"/>
    </row>
    <row r="27" spans="2:18" ht="3.75" customHeight="1">
      <c r="B27" s="67"/>
      <c r="C27" s="67"/>
      <c r="D27" s="159"/>
      <c r="E27" s="158"/>
      <c r="F27" s="158"/>
      <c r="G27" s="158"/>
      <c r="H27" s="158"/>
      <c r="I27" s="65"/>
      <c r="J27" s="65"/>
      <c r="K27" s="65"/>
      <c r="L27" s="57"/>
      <c r="M27" s="57"/>
      <c r="N27" s="57"/>
      <c r="O27" s="57"/>
      <c r="P27" s="57"/>
      <c r="Q27" s="57"/>
      <c r="R27" s="57"/>
    </row>
    <row r="28" spans="2:18" ht="33" customHeight="1" thickBot="1">
      <c r="B28" s="67" t="s">
        <v>36</v>
      </c>
      <c r="C28" s="160" t="s">
        <v>126</v>
      </c>
      <c r="D28" s="159"/>
      <c r="E28" s="158"/>
      <c r="F28" s="158"/>
      <c r="G28" s="158"/>
      <c r="H28" s="158"/>
      <c r="I28" s="65"/>
      <c r="J28" s="65"/>
      <c r="K28" s="65"/>
      <c r="L28" s="57"/>
      <c r="M28" s="57"/>
      <c r="N28" s="57"/>
      <c r="O28" s="57"/>
      <c r="P28" s="57"/>
      <c r="Q28" s="57"/>
      <c r="R28" s="57"/>
    </row>
    <row r="29" spans="2:18" ht="34.5" customHeight="1">
      <c r="B29" s="110">
        <v>1</v>
      </c>
      <c r="C29" s="271" t="s">
        <v>88</v>
      </c>
      <c r="D29" s="212" t="s">
        <v>28</v>
      </c>
      <c r="E29" s="161">
        <v>252</v>
      </c>
      <c r="F29" s="126"/>
      <c r="G29" s="127"/>
      <c r="H29" s="127"/>
      <c r="I29" s="69"/>
      <c r="J29" s="38"/>
      <c r="K29" s="40"/>
      <c r="L29" s="37">
        <v>3</v>
      </c>
      <c r="M29" s="38"/>
      <c r="N29" s="38">
        <v>4</v>
      </c>
      <c r="O29" s="69" t="s">
        <v>47</v>
      </c>
      <c r="P29" s="38">
        <v>2</v>
      </c>
      <c r="Q29" s="40">
        <v>252</v>
      </c>
      <c r="R29" s="46" t="s">
        <v>127</v>
      </c>
    </row>
    <row r="30" spans="2:18" ht="36.75" customHeight="1" thickBot="1">
      <c r="B30" s="111">
        <v>2</v>
      </c>
      <c r="C30" s="269" t="s">
        <v>89</v>
      </c>
      <c r="D30" s="210" t="s">
        <v>28</v>
      </c>
      <c r="E30" s="162">
        <v>18</v>
      </c>
      <c r="F30" s="169"/>
      <c r="G30" s="170"/>
      <c r="H30" s="170"/>
      <c r="I30" s="71"/>
      <c r="J30" s="71"/>
      <c r="K30" s="72"/>
      <c r="L30" s="70"/>
      <c r="M30" s="71"/>
      <c r="N30" s="71"/>
      <c r="O30" s="112" t="s">
        <v>30</v>
      </c>
      <c r="P30" s="71">
        <v>1</v>
      </c>
      <c r="Q30" s="72">
        <v>18</v>
      </c>
      <c r="R30" s="50" t="s">
        <v>127</v>
      </c>
    </row>
    <row r="31" spans="2:18" ht="36.75" customHeight="1" thickBot="1">
      <c r="B31" s="111">
        <v>3</v>
      </c>
      <c r="C31" s="270" t="s">
        <v>103</v>
      </c>
      <c r="D31" s="210" t="s">
        <v>28</v>
      </c>
      <c r="E31" s="162">
        <v>162</v>
      </c>
      <c r="F31" s="169">
        <v>2</v>
      </c>
      <c r="G31" s="170"/>
      <c r="H31" s="170">
        <v>2</v>
      </c>
      <c r="I31" s="112" t="s">
        <v>47</v>
      </c>
      <c r="J31" s="71">
        <v>2</v>
      </c>
      <c r="K31" s="72">
        <v>162</v>
      </c>
      <c r="L31" s="70"/>
      <c r="M31" s="71"/>
      <c r="N31" s="71"/>
      <c r="O31" s="13"/>
      <c r="P31" s="71"/>
      <c r="Q31" s="72"/>
      <c r="R31" s="50" t="s">
        <v>127</v>
      </c>
    </row>
    <row r="32" spans="2:18" ht="36.75" customHeight="1" thickBot="1">
      <c r="B32" s="111">
        <v>4</v>
      </c>
      <c r="C32" s="205" t="s">
        <v>40</v>
      </c>
      <c r="D32" s="213" t="s">
        <v>28</v>
      </c>
      <c r="E32" s="162">
        <v>108</v>
      </c>
      <c r="F32" s="169"/>
      <c r="G32" s="170"/>
      <c r="H32" s="170"/>
      <c r="I32" s="71"/>
      <c r="J32" s="71"/>
      <c r="K32" s="72"/>
      <c r="L32" s="70">
        <v>3</v>
      </c>
      <c r="M32" s="71"/>
      <c r="N32" s="71"/>
      <c r="O32" s="13" t="s">
        <v>29</v>
      </c>
      <c r="P32" s="71">
        <v>1</v>
      </c>
      <c r="Q32" s="72">
        <v>108</v>
      </c>
      <c r="R32" s="56"/>
    </row>
    <row r="33" spans="2:18" ht="29.25" customHeight="1">
      <c r="B33" s="67"/>
      <c r="C33" s="67"/>
      <c r="D33" s="159"/>
      <c r="E33" s="158">
        <f>SUM(E29:E32)</f>
        <v>540</v>
      </c>
      <c r="F33" s="158"/>
      <c r="G33" s="227">
        <f>SUM(F29:H32)</f>
        <v>4</v>
      </c>
      <c r="H33" s="167" t="s">
        <v>49</v>
      </c>
      <c r="I33" s="224">
        <f>COUNTIF(I29:I32,"е")</f>
        <v>1</v>
      </c>
      <c r="J33" s="224">
        <f>SUM(J29:J32)</f>
        <v>2</v>
      </c>
      <c r="K33" s="224">
        <f>SUM(K29:K32)</f>
        <v>162</v>
      </c>
      <c r="L33" s="65"/>
      <c r="M33" s="227">
        <f>SUM(L29:N32)</f>
        <v>10</v>
      </c>
      <c r="N33" s="167" t="s">
        <v>49</v>
      </c>
      <c r="O33" s="224">
        <f>COUNTIF(O29:O32,"е")</f>
        <v>1</v>
      </c>
      <c r="P33" s="224">
        <f>SUM(P29:P32)</f>
        <v>4</v>
      </c>
      <c r="Q33" s="224">
        <f>SUM(Q29:Q32)</f>
        <v>378</v>
      </c>
      <c r="R33" s="57"/>
    </row>
    <row r="34" spans="2:18" ht="29.25" customHeight="1">
      <c r="B34" s="67"/>
      <c r="C34" s="67"/>
      <c r="D34" s="159"/>
      <c r="E34" s="158"/>
      <c r="F34" s="158"/>
      <c r="G34" s="227"/>
      <c r="H34" s="167" t="s">
        <v>11</v>
      </c>
      <c r="I34" s="224">
        <f>COUNTIF(I29:I32,"з")</f>
        <v>0</v>
      </c>
      <c r="J34" s="65"/>
      <c r="K34" s="65"/>
      <c r="L34" s="65"/>
      <c r="M34" s="65"/>
      <c r="N34" s="167" t="s">
        <v>11</v>
      </c>
      <c r="O34" s="224">
        <f>COUNTIF(O29:O32,"з")+COUNTIF(O30,"дз")</f>
        <v>2</v>
      </c>
      <c r="P34" s="66"/>
      <c r="Q34" s="66"/>
      <c r="R34" s="57"/>
    </row>
    <row r="35" spans="2:18" ht="24.75" customHeight="1" thickBot="1">
      <c r="B35" s="160" t="s">
        <v>118</v>
      </c>
      <c r="C35" s="160"/>
      <c r="D35" s="160"/>
      <c r="E35" s="160"/>
      <c r="F35" s="158"/>
      <c r="G35" s="158"/>
      <c r="H35" s="158"/>
      <c r="I35" s="65"/>
      <c r="J35" s="65"/>
      <c r="K35" s="65"/>
      <c r="L35" s="57"/>
      <c r="M35" s="57"/>
      <c r="N35" s="57"/>
      <c r="O35" s="57"/>
      <c r="P35" s="57"/>
      <c r="Q35" s="57"/>
      <c r="R35" s="57"/>
    </row>
    <row r="36" spans="2:18" ht="36.75" customHeight="1" thickBot="1">
      <c r="B36" s="174">
        <v>1</v>
      </c>
      <c r="C36" s="205" t="s">
        <v>55</v>
      </c>
      <c r="D36" s="213" t="s">
        <v>16</v>
      </c>
      <c r="E36" s="175">
        <v>108</v>
      </c>
      <c r="F36" s="176"/>
      <c r="G36" s="177"/>
      <c r="H36" s="177">
        <v>3</v>
      </c>
      <c r="I36" s="181" t="s">
        <v>29</v>
      </c>
      <c r="J36" s="178">
        <v>1</v>
      </c>
      <c r="K36" s="179">
        <v>108</v>
      </c>
      <c r="L36" s="180"/>
      <c r="M36" s="178"/>
      <c r="N36" s="178"/>
      <c r="O36" s="11"/>
      <c r="P36" s="178"/>
      <c r="Q36" s="179"/>
      <c r="R36" s="46" t="s">
        <v>124</v>
      </c>
    </row>
    <row r="37" spans="2:18" ht="36.75" customHeight="1" thickBot="1">
      <c r="B37" s="111">
        <v>2</v>
      </c>
      <c r="C37" s="205" t="s">
        <v>91</v>
      </c>
      <c r="D37" s="213" t="s">
        <v>28</v>
      </c>
      <c r="E37" s="162">
        <v>108</v>
      </c>
      <c r="F37" s="169"/>
      <c r="G37" s="170"/>
      <c r="H37" s="170"/>
      <c r="I37" s="71"/>
      <c r="J37" s="71"/>
      <c r="K37" s="72"/>
      <c r="L37" s="70">
        <v>2</v>
      </c>
      <c r="M37" s="71"/>
      <c r="N37" s="71">
        <v>1</v>
      </c>
      <c r="O37" s="14" t="s">
        <v>29</v>
      </c>
      <c r="P37" s="71">
        <v>2</v>
      </c>
      <c r="Q37" s="72">
        <v>108</v>
      </c>
      <c r="R37" s="56"/>
    </row>
    <row r="38" spans="2:18" ht="29.25" customHeight="1">
      <c r="B38" s="67"/>
      <c r="C38" s="67"/>
      <c r="D38" s="159"/>
      <c r="E38" s="158">
        <f>SUM(E34:E37)</f>
        <v>216</v>
      </c>
      <c r="F38" s="158"/>
      <c r="G38" s="227">
        <f>SUM(F34:H37)</f>
        <v>3</v>
      </c>
      <c r="H38" s="167" t="s">
        <v>49</v>
      </c>
      <c r="I38" s="224">
        <f>COUNTIF(I34:I37,"е")</f>
        <v>0</v>
      </c>
      <c r="J38" s="224">
        <f>SUM(J34:J37)</f>
        <v>1</v>
      </c>
      <c r="K38" s="224">
        <f>SUM(K34:K37)</f>
        <v>108</v>
      </c>
      <c r="L38" s="65"/>
      <c r="M38" s="227">
        <f>SUM(L34:N37)</f>
        <v>3</v>
      </c>
      <c r="N38" s="167" t="s">
        <v>49</v>
      </c>
      <c r="O38" s="224">
        <f>COUNTIF(O34:O37,"е")</f>
        <v>0</v>
      </c>
      <c r="P38" s="224">
        <f>SUM(P34:P37)</f>
        <v>2</v>
      </c>
      <c r="Q38" s="224">
        <f>SUM(Q34:Q37)</f>
        <v>108</v>
      </c>
      <c r="R38" s="57"/>
    </row>
    <row r="39" spans="2:18" ht="29.25" customHeight="1">
      <c r="B39" s="67"/>
      <c r="C39" s="67"/>
      <c r="D39" s="159"/>
      <c r="E39" s="158"/>
      <c r="F39" s="158"/>
      <c r="G39" s="227"/>
      <c r="H39" s="167" t="s">
        <v>11</v>
      </c>
      <c r="I39" s="224">
        <f>COUNTIF(I34:I37,"з")</f>
        <v>1</v>
      </c>
      <c r="J39" s="65"/>
      <c r="K39" s="65"/>
      <c r="L39" s="65"/>
      <c r="M39" s="65"/>
      <c r="N39" s="167" t="s">
        <v>11</v>
      </c>
      <c r="O39" s="224">
        <f>COUNTIF(O34:O37,"з")+COUNTIF(O37:O37,"дз")</f>
        <v>1</v>
      </c>
      <c r="P39" s="66"/>
      <c r="Q39" s="66"/>
      <c r="R39" s="57"/>
    </row>
    <row r="40" spans="2:18" ht="29.25" customHeight="1">
      <c r="B40" s="67"/>
      <c r="C40" s="67"/>
      <c r="D40" s="159"/>
      <c r="E40" s="158"/>
      <c r="F40" s="158"/>
      <c r="G40" s="166"/>
      <c r="H40" s="167"/>
      <c r="I40" s="60"/>
      <c r="J40" s="65"/>
      <c r="K40" s="65"/>
      <c r="L40" s="65"/>
      <c r="M40" s="65"/>
      <c r="N40" s="167"/>
      <c r="O40" s="60"/>
      <c r="P40" s="66"/>
      <c r="Q40" s="66"/>
      <c r="R40" s="57"/>
    </row>
    <row r="41" spans="2:13" ht="33.75" customHeight="1">
      <c r="B41" s="163"/>
      <c r="C41" s="163"/>
      <c r="D41" s="164" t="s">
        <v>115</v>
      </c>
      <c r="E41" s="163"/>
      <c r="F41" s="171"/>
      <c r="G41" s="171"/>
      <c r="H41" s="171"/>
      <c r="I41" s="2"/>
      <c r="J41" s="2"/>
      <c r="K41" s="2"/>
      <c r="L41" s="2"/>
      <c r="M41" s="2"/>
    </row>
    <row r="42" spans="2:4" ht="12.75">
      <c r="B42" s="163"/>
      <c r="C42" s="163"/>
      <c r="D42" s="163"/>
    </row>
    <row r="43" spans="2:4" ht="12.75">
      <c r="B43" s="163"/>
      <c r="C43" s="163"/>
      <c r="D43" s="163"/>
    </row>
    <row r="44" spans="2:4" ht="12.75">
      <c r="B44" s="163"/>
      <c r="C44" s="163"/>
      <c r="D44" s="163"/>
    </row>
    <row r="45" spans="2:4" ht="12.75">
      <c r="B45" s="163"/>
      <c r="C45" s="163"/>
      <c r="D45" s="163"/>
    </row>
    <row r="46" spans="2:4" ht="12.75">
      <c r="B46" s="163"/>
      <c r="C46" s="163"/>
      <c r="D46" s="163"/>
    </row>
    <row r="47" spans="2:4" ht="12.75">
      <c r="B47" s="163"/>
      <c r="C47" s="163"/>
      <c r="D47" s="163"/>
    </row>
    <row r="48" spans="2:4" ht="12.75">
      <c r="B48" s="163"/>
      <c r="C48" s="163"/>
      <c r="D48" s="163"/>
    </row>
    <row r="49" spans="2:4" ht="12.75">
      <c r="B49" s="163"/>
      <c r="C49" s="163"/>
      <c r="D49" s="163"/>
    </row>
    <row r="50" spans="2:4" ht="12.75">
      <c r="B50" s="163"/>
      <c r="C50" s="163"/>
      <c r="D50" s="163"/>
    </row>
    <row r="51" spans="2:4" ht="12.75">
      <c r="B51" s="163"/>
      <c r="C51" s="163"/>
      <c r="D51" s="163"/>
    </row>
    <row r="52" spans="2:4" ht="12.75">
      <c r="B52" s="163"/>
      <c r="C52" s="163"/>
      <c r="D52" s="163"/>
    </row>
    <row r="53" spans="2:4" ht="12.75">
      <c r="B53" s="163"/>
      <c r="C53" s="163"/>
      <c r="D53" s="163"/>
    </row>
  </sheetData>
  <mergeCells count="17">
    <mergeCell ref="B25:C25"/>
    <mergeCell ref="B26:C26"/>
    <mergeCell ref="I5:K5"/>
    <mergeCell ref="D3:G3"/>
    <mergeCell ref="E4:E6"/>
    <mergeCell ref="C22:D22"/>
    <mergeCell ref="C18:D18"/>
    <mergeCell ref="C19:D19"/>
    <mergeCell ref="R4:R6"/>
    <mergeCell ref="F5:H5"/>
    <mergeCell ref="L5:N5"/>
    <mergeCell ref="O5:Q5"/>
    <mergeCell ref="B1:Q1"/>
    <mergeCell ref="C2:O2"/>
    <mergeCell ref="B4:B6"/>
    <mergeCell ref="C4:C6"/>
    <mergeCell ref="D4:D6"/>
  </mergeCells>
  <printOptions horizontalCentered="1" verticalCentered="1"/>
  <pageMargins left="0.7874015748031497" right="0.7874015748031497" top="0.48" bottom="0.49" header="0.5118110236220472" footer="0.5118110236220472"/>
  <pageSetup horizontalDpi="300" verticalDpi="300" orientation="landscape" paperSize="9" scale="40" r:id="rId2"/>
  <rowBreaks count="1" manualBreakCount="1">
    <brk id="42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LVV</cp:lastModifiedBy>
  <cp:lastPrinted>2013-02-02T11:56:11Z</cp:lastPrinted>
  <dcterms:created xsi:type="dcterms:W3CDTF">1996-10-08T23:32:33Z</dcterms:created>
  <dcterms:modified xsi:type="dcterms:W3CDTF">2013-03-26T10:19:17Z</dcterms:modified>
  <cp:category/>
  <cp:version/>
  <cp:contentType/>
  <cp:contentStatus/>
</cp:coreProperties>
</file>